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 codeName="{AE6600E7-7A62-396C-DE95-9942FA9DD81E}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D:\USER\Websites\YABRAB\svts\c10\cfs\"/>
    </mc:Choice>
  </mc:AlternateContent>
  <xr:revisionPtr revIDLastSave="0" documentId="13_ncr:1_{DF06E3AD-6F0B-4241-9F67-157008525ECE}" xr6:coauthVersionLast="47" xr6:coauthVersionMax="47" xr10:uidLastSave="{00000000-0000-0000-0000-000000000000}"/>
  <bookViews>
    <workbookView xWindow="1560" yWindow="1560" windowWidth="23670" windowHeight="14520" tabRatio="928" xr2:uid="{00000000-000D-0000-FFFF-FFFF00000000}"/>
  </bookViews>
  <sheets>
    <sheet name="français" sheetId="4" r:id="rId1"/>
    <sheet name="Alterskategorie" sheetId="3" state="hidden" r:id="rId2"/>
  </sheets>
  <definedNames>
    <definedName name="_xlnm.Print_Area" localSheetId="0">français!$A:$M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7" i="4" l="1"/>
  <c r="U58" i="4"/>
  <c r="O58" i="4"/>
  <c r="P58" i="4" s="1"/>
  <c r="H58" i="4"/>
  <c r="A58" i="4"/>
  <c r="U57" i="4"/>
  <c r="O57" i="4"/>
  <c r="P57" i="4" s="1"/>
  <c r="H57" i="4"/>
  <c r="A57" i="4"/>
  <c r="U56" i="4"/>
  <c r="O56" i="4"/>
  <c r="P56" i="4" s="1"/>
  <c r="H56" i="4"/>
  <c r="A56" i="4"/>
  <c r="U55" i="4"/>
  <c r="O55" i="4"/>
  <c r="P55" i="4" s="1"/>
  <c r="H55" i="4"/>
  <c r="A55" i="4"/>
  <c r="U54" i="4"/>
  <c r="O54" i="4"/>
  <c r="P54" i="4" s="1"/>
  <c r="H54" i="4"/>
  <c r="A54" i="4"/>
  <c r="U53" i="4"/>
  <c r="O53" i="4"/>
  <c r="P53" i="4" s="1"/>
  <c r="H53" i="4"/>
  <c r="A53" i="4"/>
  <c r="U52" i="4"/>
  <c r="M52" i="4" s="1"/>
  <c r="L52" i="4" s="1"/>
  <c r="O52" i="4"/>
  <c r="P52" i="4" s="1"/>
  <c r="I52" i="4" s="1"/>
  <c r="H52" i="4"/>
  <c r="A52" i="4"/>
  <c r="U51" i="4"/>
  <c r="O51" i="4"/>
  <c r="H51" i="4"/>
  <c r="A51" i="4"/>
  <c r="U50" i="4"/>
  <c r="O50" i="4"/>
  <c r="H50" i="4"/>
  <c r="A50" i="4"/>
  <c r="U49" i="4"/>
  <c r="O49" i="4"/>
  <c r="H49" i="4"/>
  <c r="A49" i="4"/>
  <c r="U48" i="4"/>
  <c r="O48" i="4"/>
  <c r="H48" i="4"/>
  <c r="A48" i="4"/>
  <c r="U47" i="4"/>
  <c r="O47" i="4"/>
  <c r="H47" i="4"/>
  <c r="A47" i="4"/>
  <c r="U46" i="4"/>
  <c r="M46" i="4" s="1"/>
  <c r="L46" i="4" s="1"/>
  <c r="O46" i="4"/>
  <c r="P46" i="4" s="1"/>
  <c r="I46" i="4" s="1"/>
  <c r="H46" i="4"/>
  <c r="A46" i="4"/>
  <c r="U45" i="4"/>
  <c r="O45" i="4"/>
  <c r="H45" i="4"/>
  <c r="A45" i="4"/>
  <c r="U44" i="4"/>
  <c r="O44" i="4"/>
  <c r="P44" i="4" s="1"/>
  <c r="I44" i="4" s="1"/>
  <c r="H44" i="4"/>
  <c r="A44" i="4"/>
  <c r="U43" i="4"/>
  <c r="O43" i="4"/>
  <c r="H43" i="4"/>
  <c r="A43" i="4"/>
  <c r="U42" i="4"/>
  <c r="O42" i="4"/>
  <c r="P42" i="4" s="1"/>
  <c r="I42" i="4" s="1"/>
  <c r="H42" i="4"/>
  <c r="A42" i="4"/>
  <c r="O41" i="4"/>
  <c r="H41" i="4"/>
  <c r="O40" i="4"/>
  <c r="P40" i="4" s="1"/>
  <c r="I40" i="4" s="1"/>
  <c r="U40" i="4" s="1"/>
  <c r="H40" i="4"/>
  <c r="O39" i="4"/>
  <c r="P39" i="4" s="1"/>
  <c r="I39" i="4" s="1"/>
  <c r="U39" i="4" s="1"/>
  <c r="H28" i="4"/>
  <c r="O38" i="4"/>
  <c r="P38" i="4" s="1"/>
  <c r="H29" i="4"/>
  <c r="O37" i="4"/>
  <c r="P37" i="4" s="1"/>
  <c r="H25" i="4"/>
  <c r="O36" i="4"/>
  <c r="P36" i="4" s="1"/>
  <c r="H24" i="4"/>
  <c r="O35" i="4"/>
  <c r="P35" i="4" s="1"/>
  <c r="I35" i="4" s="1"/>
  <c r="U35" i="4" s="1"/>
  <c r="H30" i="4"/>
  <c r="O34" i="4"/>
  <c r="P34" i="4" s="1"/>
  <c r="H31" i="4"/>
  <c r="O33" i="4"/>
  <c r="H32" i="4"/>
  <c r="O32" i="4"/>
  <c r="P32" i="4" s="1"/>
  <c r="H33" i="4"/>
  <c r="O31" i="4"/>
  <c r="P31" i="4" s="1"/>
  <c r="I31" i="4" s="1"/>
  <c r="U31" i="4" s="1"/>
  <c r="H34" i="4"/>
  <c r="O30" i="4"/>
  <c r="P30" i="4" s="1"/>
  <c r="H35" i="4"/>
  <c r="O29" i="4"/>
  <c r="P29" i="4" s="1"/>
  <c r="I29" i="4" s="1"/>
  <c r="U29" i="4" s="1"/>
  <c r="M29" i="4" s="1"/>
  <c r="L29" i="4" s="1"/>
  <c r="H36" i="4"/>
  <c r="O28" i="4"/>
  <c r="H27" i="4"/>
  <c r="O27" i="4"/>
  <c r="P27" i="4" s="1"/>
  <c r="H26" i="4"/>
  <c r="O26" i="4"/>
  <c r="H37" i="4"/>
  <c r="O25" i="4"/>
  <c r="P25" i="4" s="1"/>
  <c r="H38" i="4"/>
  <c r="A25" i="4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O24" i="4"/>
  <c r="H39" i="4"/>
  <c r="L20" i="4" s="1"/>
  <c r="M58" i="4" l="1"/>
  <c r="L58" i="4" s="1"/>
  <c r="M31" i="4"/>
  <c r="L31" i="4" s="1"/>
  <c r="M42" i="4"/>
  <c r="L42" i="4" s="1"/>
  <c r="M48" i="4"/>
  <c r="L48" i="4" s="1"/>
  <c r="M54" i="4"/>
  <c r="L54" i="4" s="1"/>
  <c r="M44" i="4"/>
  <c r="L44" i="4" s="1"/>
  <c r="M50" i="4"/>
  <c r="L50" i="4" s="1"/>
  <c r="M56" i="4"/>
  <c r="L56" i="4" s="1"/>
  <c r="P50" i="4"/>
  <c r="I50" i="4" s="1"/>
  <c r="P24" i="4"/>
  <c r="I24" i="4" s="1"/>
  <c r="U24" i="4" s="1"/>
  <c r="M24" i="4" s="1"/>
  <c r="L24" i="4" s="1"/>
  <c r="P33" i="4"/>
  <c r="I33" i="4" s="1"/>
  <c r="U33" i="4" s="1"/>
  <c r="M33" i="4" s="1"/>
  <c r="L33" i="4" s="1"/>
  <c r="P48" i="4"/>
  <c r="I48" i="4" s="1"/>
  <c r="P26" i="4"/>
  <c r="I26" i="4" s="1"/>
  <c r="U26" i="4" s="1"/>
  <c r="M26" i="4" s="1"/>
  <c r="L26" i="4" s="1"/>
  <c r="M40" i="4"/>
  <c r="L40" i="4" s="1"/>
  <c r="I58" i="4"/>
  <c r="I56" i="4"/>
  <c r="I54" i="4"/>
  <c r="Q24" i="4"/>
  <c r="R24" i="4" s="1"/>
  <c r="I25" i="4"/>
  <c r="U25" i="4" s="1"/>
  <c r="M25" i="4" s="1"/>
  <c r="Q26" i="4"/>
  <c r="I27" i="4"/>
  <c r="U27" i="4" s="1"/>
  <c r="M27" i="4" s="1"/>
  <c r="L27" i="4" s="1"/>
  <c r="Q28" i="4"/>
  <c r="Q25" i="4"/>
  <c r="Q27" i="4"/>
  <c r="P28" i="4"/>
  <c r="I28" i="4" s="1"/>
  <c r="U28" i="4" s="1"/>
  <c r="M28" i="4" s="1"/>
  <c r="L28" i="4" s="1"/>
  <c r="Q29" i="4"/>
  <c r="I30" i="4"/>
  <c r="U30" i="4" s="1"/>
  <c r="M30" i="4" s="1"/>
  <c r="L30" i="4" s="1"/>
  <c r="Q31" i="4"/>
  <c r="I32" i="4"/>
  <c r="U32" i="4" s="1"/>
  <c r="M32" i="4" s="1"/>
  <c r="L32" i="4" s="1"/>
  <c r="Q33" i="4"/>
  <c r="I34" i="4"/>
  <c r="U34" i="4" s="1"/>
  <c r="M34" i="4" s="1"/>
  <c r="L34" i="4" s="1"/>
  <c r="Q35" i="4"/>
  <c r="I36" i="4"/>
  <c r="U36" i="4" s="1"/>
  <c r="M36" i="4" s="1"/>
  <c r="L36" i="4" s="1"/>
  <c r="Q37" i="4"/>
  <c r="I38" i="4"/>
  <c r="U38" i="4" s="1"/>
  <c r="M38" i="4" s="1"/>
  <c r="L38" i="4" s="1"/>
  <c r="Q39" i="4"/>
  <c r="Q41" i="4"/>
  <c r="P43" i="4"/>
  <c r="I43" i="4" s="1"/>
  <c r="M45" i="4"/>
  <c r="L45" i="4" s="1"/>
  <c r="Q45" i="4"/>
  <c r="P47" i="4"/>
  <c r="I47" i="4" s="1"/>
  <c r="M49" i="4"/>
  <c r="L49" i="4" s="1"/>
  <c r="Q49" i="4"/>
  <c r="P51" i="4"/>
  <c r="I51" i="4" s="1"/>
  <c r="Q30" i="4"/>
  <c r="Q32" i="4"/>
  <c r="Q34" i="4"/>
  <c r="M35" i="4"/>
  <c r="L35" i="4" s="1"/>
  <c r="Q36" i="4"/>
  <c r="I37" i="4"/>
  <c r="U37" i="4" s="1"/>
  <c r="M37" i="4" s="1"/>
  <c r="L37" i="4" s="1"/>
  <c r="Q38" i="4"/>
  <c r="M39" i="4"/>
  <c r="L39" i="4" s="1"/>
  <c r="Q40" i="4"/>
  <c r="P41" i="4"/>
  <c r="I41" i="4" s="1"/>
  <c r="U41" i="4" s="1"/>
  <c r="M41" i="4" s="1"/>
  <c r="L41" i="4" s="1"/>
  <c r="M43" i="4"/>
  <c r="L43" i="4" s="1"/>
  <c r="Q43" i="4"/>
  <c r="P45" i="4"/>
  <c r="I45" i="4" s="1"/>
  <c r="M47" i="4"/>
  <c r="L47" i="4" s="1"/>
  <c r="Q47" i="4"/>
  <c r="P49" i="4"/>
  <c r="I49" i="4" s="1"/>
  <c r="M51" i="4"/>
  <c r="L51" i="4" s="1"/>
  <c r="Q51" i="4"/>
  <c r="Q53" i="4"/>
  <c r="Q55" i="4"/>
  <c r="Q57" i="4"/>
  <c r="Q42" i="4"/>
  <c r="Q44" i="4"/>
  <c r="Q46" i="4"/>
  <c r="Q48" i="4"/>
  <c r="Q50" i="4"/>
  <c r="Q52" i="4"/>
  <c r="I53" i="4"/>
  <c r="M53" i="4"/>
  <c r="L53" i="4" s="1"/>
  <c r="Q54" i="4"/>
  <c r="I55" i="4"/>
  <c r="M55" i="4"/>
  <c r="L55" i="4" s="1"/>
  <c r="Q56" i="4"/>
  <c r="I57" i="4"/>
  <c r="M57" i="4"/>
  <c r="L57" i="4" s="1"/>
  <c r="Q58" i="4"/>
  <c r="R32" i="4" l="1"/>
  <c r="S32" i="4" s="1"/>
  <c r="R56" i="4"/>
  <c r="S56" i="4" s="1"/>
  <c r="R40" i="4"/>
  <c r="S40" i="4" s="1"/>
  <c r="K40" i="4" s="1"/>
  <c r="R55" i="4"/>
  <c r="S55" i="4" s="1"/>
  <c r="K55" i="4" s="1"/>
  <c r="R58" i="4"/>
  <c r="S58" i="4" s="1"/>
  <c r="R44" i="4"/>
  <c r="S44" i="4" s="1"/>
  <c r="R42" i="4"/>
  <c r="S42" i="4" s="1"/>
  <c r="R57" i="4"/>
  <c r="S57" i="4" s="1"/>
  <c r="K57" i="4" s="1"/>
  <c r="R49" i="4"/>
  <c r="S49" i="4" s="1"/>
  <c r="K49" i="4" s="1"/>
  <c r="R37" i="4"/>
  <c r="S37" i="4" s="1"/>
  <c r="R38" i="4"/>
  <c r="S38" i="4" s="1"/>
  <c r="R35" i="4"/>
  <c r="S35" i="4" s="1"/>
  <c r="K35" i="4" s="1"/>
  <c r="R28" i="4"/>
  <c r="S28" i="4" s="1"/>
  <c r="R53" i="4"/>
  <c r="S53" i="4" s="1"/>
  <c r="K53" i="4" s="1"/>
  <c r="R52" i="4"/>
  <c r="S52" i="4" s="1"/>
  <c r="R36" i="4"/>
  <c r="S36" i="4" s="1"/>
  <c r="R33" i="4"/>
  <c r="S33" i="4" s="1"/>
  <c r="K33" i="4" s="1"/>
  <c r="R41" i="4"/>
  <c r="S41" i="4" s="1"/>
  <c r="J41" i="4" s="1"/>
  <c r="R54" i="4"/>
  <c r="S54" i="4" s="1"/>
  <c r="R48" i="4"/>
  <c r="S48" i="4" s="1"/>
  <c r="R34" i="4"/>
  <c r="S34" i="4" s="1"/>
  <c r="R39" i="4"/>
  <c r="S39" i="4" s="1"/>
  <c r="D20" i="4"/>
  <c r="R51" i="4"/>
  <c r="S51" i="4" s="1"/>
  <c r="R47" i="4"/>
  <c r="S47" i="4" s="1"/>
  <c r="R43" i="4"/>
  <c r="S43" i="4" s="1"/>
  <c r="R45" i="4"/>
  <c r="S45" i="4" s="1"/>
  <c r="R30" i="4"/>
  <c r="S30" i="4" s="1"/>
  <c r="R29" i="4"/>
  <c r="S29" i="4" s="1"/>
  <c r="R27" i="4"/>
  <c r="S27" i="4" s="1"/>
  <c r="R26" i="4"/>
  <c r="S26" i="4" s="1"/>
  <c r="L25" i="4"/>
  <c r="L19" i="4" s="1"/>
  <c r="L18" i="4"/>
  <c r="D18" i="4"/>
  <c r="R50" i="4"/>
  <c r="S50" i="4" s="1"/>
  <c r="R46" i="4"/>
  <c r="S46" i="4" s="1"/>
  <c r="R31" i="4"/>
  <c r="S31" i="4" s="1"/>
  <c r="R25" i="4"/>
  <c r="S25" i="4" s="1"/>
  <c r="D19" i="4"/>
  <c r="S24" i="4"/>
  <c r="J55" i="4" l="1"/>
  <c r="J40" i="4"/>
  <c r="J57" i="4"/>
  <c r="J53" i="4"/>
  <c r="J49" i="4"/>
  <c r="J33" i="4"/>
  <c r="J35" i="4"/>
  <c r="K41" i="4"/>
  <c r="J50" i="4"/>
  <c r="K50" i="4"/>
  <c r="J25" i="4"/>
  <c r="K25" i="4"/>
  <c r="J46" i="4"/>
  <c r="K46" i="4"/>
  <c r="K26" i="4"/>
  <c r="J26" i="4"/>
  <c r="J30" i="4"/>
  <c r="K30" i="4"/>
  <c r="J47" i="4"/>
  <c r="K47" i="4"/>
  <c r="K31" i="4"/>
  <c r="J31" i="4"/>
  <c r="J37" i="4"/>
  <c r="K37" i="4"/>
  <c r="J42" i="4"/>
  <c r="K42" i="4"/>
  <c r="J54" i="4"/>
  <c r="K54" i="4"/>
  <c r="J43" i="4"/>
  <c r="K43" i="4"/>
  <c r="J51" i="4"/>
  <c r="K51" i="4"/>
  <c r="J56" i="4"/>
  <c r="K56" i="4"/>
  <c r="L21" i="4"/>
  <c r="J28" i="4"/>
  <c r="K28" i="4"/>
  <c r="J36" i="4"/>
  <c r="K36" i="4"/>
  <c r="J32" i="4"/>
  <c r="K32" i="4"/>
  <c r="K24" i="4"/>
  <c r="J24" i="4"/>
  <c r="J39" i="4"/>
  <c r="K39" i="4"/>
  <c r="J58" i="4"/>
  <c r="K58" i="4"/>
  <c r="J27" i="4"/>
  <c r="K27" i="4"/>
  <c r="J34" i="4"/>
  <c r="K34" i="4"/>
  <c r="J38" i="4"/>
  <c r="K38" i="4"/>
  <c r="J29" i="4"/>
  <c r="K29" i="4"/>
  <c r="J45" i="4"/>
  <c r="K45" i="4"/>
  <c r="J44" i="4"/>
  <c r="K44" i="4"/>
  <c r="J48" i="4"/>
  <c r="K48" i="4"/>
  <c r="J52" i="4"/>
  <c r="K52" i="4"/>
  <c r="K59" i="4" l="1"/>
  <c r="K60" i="4" s="1"/>
  <c r="J59" i="4"/>
  <c r="L16" i="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René Beer</author>
  </authors>
  <commentList>
    <comment ref="D7" authorId="0" shapeId="0" xr:uid="{6CC7817C-30C8-43CC-B37F-6C84B5BA65D1}">
      <text>
        <r>
          <rPr>
            <b/>
            <sz val="9"/>
            <color indexed="81"/>
            <rFont val="Segoe UI"/>
            <family val="2"/>
          </rPr>
          <t>Veuillez indiquer l'année XXXX
(Fin de la saison)</t>
        </r>
      </text>
    </comment>
    <comment ref="L20" authorId="0" shapeId="0" xr:uid="{519A43AD-8958-4E17-A273-703B29971268}">
      <text>
        <r>
          <rPr>
            <sz val="9"/>
            <color indexed="81"/>
            <rFont val="Segoe UI"/>
            <family val="2"/>
          </rPr>
          <t>Le tireur n'est compté que si le total (dans la colonne H) est supérieur à zéro.
--&gt; Les tireurs inscrits avec un résultat nul ne sont donc pas pris en compte dans le résultat de la société.</t>
        </r>
      </text>
    </comment>
    <comment ref="D23" authorId="0" shapeId="0" xr:uid="{F9B73A90-2500-4DE9-ADD5-D7B352F228EE}">
      <text>
        <r>
          <rPr>
            <b/>
            <sz val="9"/>
            <color indexed="81"/>
            <rFont val="Segoe UI"/>
            <family val="2"/>
          </rPr>
          <t>Année de naissance
4 chiffres "XXXX"</t>
        </r>
      </text>
    </comment>
    <comment ref="E23" authorId="0" shapeId="0" xr:uid="{B7770914-CDB8-4A8A-A5CB-02A9FE6598A5}">
      <text>
        <r>
          <rPr>
            <b/>
            <sz val="9"/>
            <color indexed="81"/>
            <rFont val="Segoe UI"/>
            <family val="2"/>
          </rPr>
          <t>si la position est marquée en rouge
--&gt; non valable
Choisir une nouvelle position avec le menu déroulant
SZ-A = assis appuyé
ST-A = debout appuyé
ST-F = debout à bras franc</t>
        </r>
      </text>
    </comment>
  </commentList>
</comments>
</file>

<file path=xl/sharedStrings.xml><?xml version="1.0" encoding="utf-8"?>
<sst xmlns="http://schemas.openxmlformats.org/spreadsheetml/2006/main" count="207" uniqueCount="80">
  <si>
    <t>E</t>
  </si>
  <si>
    <t>V</t>
  </si>
  <si>
    <t>AnzGleich</t>
  </si>
  <si>
    <t>Rang Kor.</t>
  </si>
  <si>
    <t>Rang1</t>
  </si>
  <si>
    <t>Total</t>
  </si>
  <si>
    <t>SV</t>
  </si>
  <si>
    <t>Alter</t>
  </si>
  <si>
    <t>Kategorie</t>
  </si>
  <si>
    <t>-</t>
  </si>
  <si>
    <t>U10</t>
  </si>
  <si>
    <t>U15</t>
  </si>
  <si>
    <t>U17</t>
  </si>
  <si>
    <t>U19</t>
  </si>
  <si>
    <t>U21</t>
  </si>
  <si>
    <t>F</t>
  </si>
  <si>
    <t>XX</t>
  </si>
  <si>
    <t>Alterskat.</t>
  </si>
  <si>
    <t>U10-U21</t>
  </si>
  <si>
    <t>V / SV</t>
  </si>
  <si>
    <t>S</t>
  </si>
  <si>
    <t>ung.</t>
  </si>
  <si>
    <t>xx</t>
  </si>
  <si>
    <t>Auszeichnungslimiten</t>
  </si>
  <si>
    <t>Stellg.</t>
  </si>
  <si>
    <t>ST-A</t>
  </si>
  <si>
    <t>ST-F</t>
  </si>
  <si>
    <t>SZ-A</t>
  </si>
  <si>
    <t>Kranz-SOLL</t>
  </si>
  <si>
    <t>E / S</t>
  </si>
  <si>
    <t>__________________________________________________________________________________________________</t>
  </si>
  <si>
    <t>P1</t>
  </si>
  <si>
    <t>P2</t>
  </si>
  <si>
    <t>1.02.XXXX</t>
  </si>
  <si>
    <t>XXX XXX XX XX</t>
  </si>
  <si>
    <t>Rolf Binz</t>
  </si>
  <si>
    <t>Huntelweg 8</t>
  </si>
  <si>
    <t>4586 Buchegg</t>
  </si>
  <si>
    <t>032 661 17 09</t>
  </si>
  <si>
    <t>binz-wirth@gawnet.ch</t>
  </si>
  <si>
    <t>SCHWEIZER SCHIESSSPORTVERBAND</t>
  </si>
  <si>
    <t>FÉDÉRATION SPORTIVE SUISSE DE TIR</t>
  </si>
  <si>
    <t>FEDERAZIONE SPORTIVA SVIZZERA DI TIRO</t>
  </si>
  <si>
    <t>Société :</t>
  </si>
  <si>
    <t>Adresse pour la correspondance :</t>
  </si>
  <si>
    <t>Nom de la société :</t>
  </si>
  <si>
    <t>Numéro de la société :</t>
  </si>
  <si>
    <t>Nom, Prénom :</t>
  </si>
  <si>
    <t>Rue/Rte :</t>
  </si>
  <si>
    <t>NPA/Lieu :</t>
  </si>
  <si>
    <t>Tél :</t>
  </si>
  <si>
    <t>Email :</t>
  </si>
  <si>
    <t>Membres licenciés :</t>
  </si>
  <si>
    <t>Résultats obligatoires :</t>
  </si>
  <si>
    <t>Participants :</t>
  </si>
  <si>
    <t>Classe de performance</t>
  </si>
  <si>
    <t>Résultat de société</t>
  </si>
  <si>
    <t>Cartes-couronnes</t>
  </si>
  <si>
    <t>Nombre total de participants</t>
  </si>
  <si>
    <t>Participation</t>
  </si>
  <si>
    <r>
      <t>N</t>
    </r>
    <r>
      <rPr>
        <vertAlign val="superscript"/>
        <sz val="10"/>
        <color theme="1"/>
        <rFont val="Tahoma"/>
        <family val="2"/>
      </rPr>
      <t>o</t>
    </r>
  </si>
  <si>
    <t>Nom</t>
  </si>
  <si>
    <t>Prénom</t>
  </si>
  <si>
    <t>Né en</t>
  </si>
  <si>
    <t>Classe d'âge</t>
  </si>
  <si>
    <t>Résultat obl.</t>
  </si>
  <si>
    <t>Carte TSp</t>
  </si>
  <si>
    <t>Carte-cour.</t>
  </si>
  <si>
    <t>Cartes de tireur sportif</t>
  </si>
  <si>
    <t>Autre résultat</t>
  </si>
  <si>
    <t>Total obligatoires / non-oblig.</t>
  </si>
  <si>
    <t>3% des autres résultats</t>
  </si>
  <si>
    <t>Tireurs sportifs XY</t>
  </si>
  <si>
    <t>Modèle, Max</t>
  </si>
  <si>
    <t>Route des Exemples</t>
  </si>
  <si>
    <t>1200 Genève</t>
  </si>
  <si>
    <t>modèle@bluemail.ch</t>
  </si>
  <si>
    <t>Concours des sociétés</t>
  </si>
  <si>
    <t>Posi-tion</t>
  </si>
  <si>
    <t>Carabine 10 mètres et tir
sur appui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</si>
</sst>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000"/>
  </numFmts>
  <fonts count="17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name val="Tahoma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sz val="10"/>
      <color rgb="FFFF0000"/>
      <name val="Tahoma"/>
      <family val="2"/>
    </font>
    <font>
      <b/>
      <sz val="11"/>
      <color theme="1"/>
      <name val="Tahoma"/>
      <family val="2"/>
    </font>
    <font>
      <b/>
      <sz val="12"/>
      <color theme="1"/>
      <name val="Tahoma"/>
      <family val="2"/>
    </font>
    <font>
      <b/>
      <sz val="10"/>
      <name val="Tahoma"/>
      <family val="2"/>
    </font>
    <font>
      <b/>
      <sz val="9"/>
      <color indexed="81"/>
      <name val="Segoe UI"/>
      <family val="2"/>
    </font>
    <font>
      <b/>
      <sz val="12"/>
      <color rgb="FF0000FF"/>
      <name val="Calibri"/>
      <family val="2"/>
    </font>
    <font>
      <b/>
      <sz val="10"/>
      <color theme="3"/>
      <name val="Tahoma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color theme="1"/>
      <name val="Tahoma"/>
      <family val="2"/>
    </font>
    <font>
      <vertAlign val="superscript"/>
      <sz val="10"/>
      <color theme="1"/>
      <name val="Tahoma"/>
      <family val="2"/>
    </font>
    <font>
      <sz val="9"/>
      <color indexed="81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12" fillId="0" borderId="0"/>
    <xf numFmtId="0" fontId="13" fillId="0" borderId="0" applyNumberFormat="0" applyFill="0" applyBorder="0" applyAlignment="0" applyProtection="0">
      <alignment vertical="top"/>
      <protection locked="0"/>
    </xf>
  </cellStyleXfs>
  <cellXfs count="76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3" fillId="0" borderId="0" xfId="0" applyFont="1" applyProtection="1">
      <protection hidden="1"/>
    </xf>
    <xf numFmtId="0" fontId="3" fillId="0" borderId="0" xfId="0" applyFont="1" applyAlignment="1" applyProtection="1">
      <alignment horizontal="center"/>
      <protection hidden="1"/>
    </xf>
    <xf numFmtId="0" fontId="4" fillId="0" borderId="0" xfId="0" applyFont="1" applyProtection="1">
      <protection hidden="1"/>
    </xf>
    <xf numFmtId="0" fontId="3" fillId="0" borderId="1" xfId="0" applyFont="1" applyBorder="1" applyAlignment="1" applyProtection="1">
      <alignment horizontal="center"/>
      <protection hidden="1"/>
    </xf>
    <xf numFmtId="0" fontId="3" fillId="0" borderId="1" xfId="0" applyFont="1" applyBorder="1" applyAlignment="1" applyProtection="1">
      <alignment horizontal="center" vertical="center"/>
      <protection hidden="1"/>
    </xf>
    <xf numFmtId="0" fontId="3" fillId="0" borderId="1" xfId="0" applyFont="1" applyBorder="1" applyAlignment="1" applyProtection="1">
      <alignment horizontal="center" vertical="center" wrapText="1"/>
      <protection hidden="1"/>
    </xf>
    <xf numFmtId="0" fontId="3" fillId="3" borderId="1" xfId="0" applyFont="1" applyFill="1" applyBorder="1" applyAlignment="1" applyProtection="1">
      <alignment horizontal="center"/>
      <protection locked="0" hidden="1"/>
    </xf>
    <xf numFmtId="0" fontId="3" fillId="3" borderId="1" xfId="0" applyFont="1" applyFill="1" applyBorder="1" applyAlignment="1" applyProtection="1">
      <alignment horizontal="center"/>
      <protection hidden="1"/>
    </xf>
    <xf numFmtId="0" fontId="3" fillId="3" borderId="1" xfId="0" quotePrefix="1" applyFont="1" applyFill="1" applyBorder="1" applyAlignment="1" applyProtection="1">
      <alignment horizontal="center"/>
      <protection hidden="1"/>
    </xf>
    <xf numFmtId="0" fontId="3" fillId="0" borderId="2" xfId="0" applyFont="1" applyBorder="1" applyProtection="1">
      <protection hidden="1"/>
    </xf>
    <xf numFmtId="0" fontId="3" fillId="0" borderId="3" xfId="0" applyFont="1" applyBorder="1" applyAlignment="1" applyProtection="1">
      <alignment horizontal="center"/>
      <protection hidden="1"/>
    </xf>
    <xf numFmtId="0" fontId="3" fillId="0" borderId="2" xfId="0" applyFont="1" applyBorder="1" applyAlignment="1" applyProtection="1">
      <alignment horizontal="center"/>
      <protection hidden="1"/>
    </xf>
    <xf numFmtId="9" fontId="3" fillId="0" borderId="4" xfId="0" applyNumberFormat="1" applyFont="1" applyBorder="1" applyProtection="1">
      <protection hidden="1"/>
    </xf>
    <xf numFmtId="2" fontId="3" fillId="0" borderId="0" xfId="0" applyNumberFormat="1" applyFont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2" fillId="0" borderId="1" xfId="0" applyFont="1" applyBorder="1" applyAlignment="1" applyProtection="1">
      <alignment horizontal="center"/>
      <protection hidden="1"/>
    </xf>
    <xf numFmtId="0" fontId="2" fillId="0" borderId="2" xfId="0" applyFont="1" applyBorder="1" applyAlignment="1" applyProtection="1">
      <alignment horizontal="center"/>
      <protection hidden="1"/>
    </xf>
    <xf numFmtId="0" fontId="3" fillId="0" borderId="1" xfId="0" applyFont="1" applyBorder="1" applyAlignment="1" applyProtection="1">
      <alignment vertical="center"/>
      <protection hidden="1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165" fontId="3" fillId="0" borderId="0" xfId="0" applyNumberFormat="1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2" fillId="4" borderId="1" xfId="0" applyFont="1" applyFill="1" applyBorder="1" applyAlignment="1">
      <alignment horizontal="left" vertical="center"/>
    </xf>
    <xf numFmtId="0" fontId="2" fillId="0" borderId="0" xfId="0" quotePrefix="1" applyFont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vertical="center"/>
    </xf>
    <xf numFmtId="165" fontId="3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2" fontId="3" fillId="0" borderId="1" xfId="0" applyNumberFormat="1" applyFont="1" applyBorder="1" applyAlignment="1" applyProtection="1">
      <alignment horizontal="center"/>
      <protection hidden="1"/>
    </xf>
    <xf numFmtId="0" fontId="5" fillId="0" borderId="0" xfId="0" applyFont="1" applyAlignment="1" applyProtection="1">
      <alignment horizontal="center"/>
      <protection hidden="1"/>
    </xf>
    <xf numFmtId="0" fontId="3" fillId="0" borderId="0" xfId="0" applyFont="1" applyAlignment="1">
      <alignment horizontal="right"/>
    </xf>
    <xf numFmtId="0" fontId="11" fillId="0" borderId="1" xfId="0" applyFont="1" applyBorder="1" applyAlignment="1" applyProtection="1">
      <alignment horizontal="center"/>
      <protection hidden="1"/>
    </xf>
    <xf numFmtId="0" fontId="7" fillId="0" borderId="0" xfId="0" applyFont="1" applyAlignment="1">
      <alignment horizontal="center" vertical="center"/>
    </xf>
    <xf numFmtId="0" fontId="3" fillId="3" borderId="1" xfId="0" applyFont="1" applyFill="1" applyBorder="1" applyAlignment="1" applyProtection="1">
      <alignment shrinkToFit="1"/>
      <protection locked="0"/>
    </xf>
    <xf numFmtId="0" fontId="3" fillId="3" borderId="1" xfId="0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 applyProtection="1">
      <alignment horizontal="center" vertical="center"/>
      <protection locked="0"/>
    </xf>
    <xf numFmtId="0" fontId="3" fillId="0" borderId="0" xfId="0" applyFont="1" applyProtection="1"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righ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vertical="top" wrapText="1"/>
      <protection locked="0"/>
    </xf>
    <xf numFmtId="0" fontId="1" fillId="0" borderId="0" xfId="1" applyFill="1" applyAlignment="1" applyProtection="1">
      <alignment horizontal="left" vertical="center"/>
      <protection locked="0"/>
    </xf>
    <xf numFmtId="0" fontId="11" fillId="3" borderId="1" xfId="0" applyFont="1" applyFill="1" applyBorder="1" applyAlignment="1" applyProtection="1">
      <alignment horizontal="center"/>
      <protection locked="0" hidden="1"/>
    </xf>
    <xf numFmtId="0" fontId="3" fillId="0" borderId="0" xfId="0" applyFont="1" applyAlignment="1">
      <alignment horizontal="right"/>
    </xf>
    <xf numFmtId="0" fontId="3" fillId="3" borderId="0" xfId="0" applyFont="1" applyFill="1" applyAlignment="1" applyProtection="1">
      <alignment horizontal="left"/>
      <protection locked="0"/>
    </xf>
    <xf numFmtId="0" fontId="4" fillId="0" borderId="0" xfId="0" quotePrefix="1" applyFont="1" applyAlignment="1">
      <alignment horizontal="center" vertical="center"/>
    </xf>
    <xf numFmtId="0" fontId="7" fillId="3" borderId="0" xfId="0" applyFont="1" applyFill="1" applyAlignment="1" applyProtection="1">
      <alignment horizontal="center" vertical="center"/>
      <protection locked="0"/>
    </xf>
    <xf numFmtId="0" fontId="6" fillId="0" borderId="0" xfId="0" applyFont="1" applyAlignment="1">
      <alignment horizontal="left" vertical="center" wrapText="1"/>
    </xf>
    <xf numFmtId="0" fontId="4" fillId="3" borderId="0" xfId="0" applyFont="1" applyFill="1" applyAlignment="1" applyProtection="1">
      <alignment horizontal="left"/>
      <protection locked="0"/>
    </xf>
    <xf numFmtId="0" fontId="4" fillId="0" borderId="0" xfId="0" applyFont="1" applyAlignment="1">
      <alignment horizontal="left" wrapText="1" shrinkToFit="1"/>
    </xf>
    <xf numFmtId="0" fontId="0" fillId="0" borderId="0" xfId="0" applyAlignment="1">
      <alignment wrapText="1"/>
    </xf>
    <xf numFmtId="0" fontId="1" fillId="3" borderId="0" xfId="1" applyFill="1" applyBorder="1" applyAlignment="1" applyProtection="1">
      <alignment horizontal="left" shrinkToFit="1"/>
      <protection locked="0"/>
    </xf>
    <xf numFmtId="0" fontId="3" fillId="3" borderId="0" xfId="0" applyFont="1" applyFill="1" applyAlignment="1" applyProtection="1">
      <alignment horizontal="left" shrinkToFit="1"/>
      <protection locked="0"/>
    </xf>
    <xf numFmtId="0" fontId="4" fillId="0" borderId="0" xfId="0" applyFont="1" applyAlignment="1" applyProtection="1">
      <alignment horizontal="left"/>
      <protection hidden="1"/>
    </xf>
    <xf numFmtId="0" fontId="3" fillId="0" borderId="0" xfId="0" applyFont="1" applyAlignment="1" applyProtection="1">
      <alignment horizontal="left"/>
      <protection hidden="1"/>
    </xf>
    <xf numFmtId="164" fontId="11" fillId="0" borderId="1" xfId="0" applyNumberFormat="1" applyFont="1" applyBorder="1" applyAlignment="1" applyProtection="1">
      <alignment horizontal="right"/>
      <protection hidden="1"/>
    </xf>
    <xf numFmtId="0" fontId="2" fillId="2" borderId="1" xfId="0" applyFont="1" applyFill="1" applyBorder="1" applyAlignment="1">
      <alignment horizontal="left" vertical="center"/>
    </xf>
    <xf numFmtId="0" fontId="3" fillId="0" borderId="5" xfId="0" applyFont="1" applyBorder="1" applyAlignment="1" applyProtection="1">
      <alignment horizontal="left"/>
      <protection hidden="1"/>
    </xf>
    <xf numFmtId="0" fontId="3" fillId="0" borderId="6" xfId="0" applyFont="1" applyBorder="1" applyAlignment="1" applyProtection="1">
      <alignment horizontal="left"/>
      <protection hidden="1"/>
    </xf>
    <xf numFmtId="0" fontId="3" fillId="0" borderId="4" xfId="0" applyFont="1" applyBorder="1" applyAlignment="1" applyProtection="1">
      <alignment horizontal="left"/>
      <protection hidden="1"/>
    </xf>
    <xf numFmtId="0" fontId="5" fillId="0" borderId="4" xfId="0" applyFont="1" applyBorder="1" applyAlignment="1" applyProtection="1">
      <alignment horizontal="right"/>
      <protection hidden="1"/>
    </xf>
    <xf numFmtId="0" fontId="5" fillId="0" borderId="5" xfId="0" applyFont="1" applyBorder="1" applyAlignment="1" applyProtection="1">
      <alignment horizontal="right"/>
      <protection hidden="1"/>
    </xf>
    <xf numFmtId="0" fontId="11" fillId="0" borderId="1" xfId="0" applyFont="1" applyBorder="1" applyAlignment="1" applyProtection="1">
      <alignment horizontal="right"/>
      <protection hidden="1"/>
    </xf>
    <xf numFmtId="0" fontId="14" fillId="0" borderId="0" xfId="0" applyFont="1" applyAlignment="1" applyProtection="1">
      <alignment horizontal="left"/>
      <protection hidden="1"/>
    </xf>
    <xf numFmtId="0" fontId="11" fillId="0" borderId="1" xfId="0" quotePrefix="1" applyFont="1" applyBorder="1" applyAlignment="1" applyProtection="1">
      <alignment horizontal="right"/>
      <protection hidden="1"/>
    </xf>
    <xf numFmtId="10" fontId="11" fillId="0" borderId="1" xfId="0" applyNumberFormat="1" applyFont="1" applyBorder="1" applyAlignment="1" applyProtection="1">
      <alignment horizontal="right"/>
      <protection hidden="1"/>
    </xf>
  </cellXfs>
  <cellStyles count="4">
    <cellStyle name="Lien hypertexte" xfId="1" builtinId="8"/>
    <cellStyle name="Link 2" xfId="3" xr:uid="{46F79F27-E1F8-4FDD-8663-95FBF5337824}"/>
    <cellStyle name="Normal" xfId="0" builtinId="0"/>
    <cellStyle name="Standard 2" xfId="2" xr:uid="{3BFCE02E-D171-473D-BFAE-3A9FF58A5ACD}"/>
  </cellStyles>
  <dxfs count="5"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38100</xdr:colOff>
          <xdr:row>11</xdr:row>
          <xdr:rowOff>57150</xdr:rowOff>
        </xdr:from>
        <xdr:to>
          <xdr:col>2</xdr:col>
          <xdr:colOff>38100</xdr:colOff>
          <xdr:row>13</xdr:row>
          <xdr:rowOff>161925</xdr:rowOff>
        </xdr:to>
        <xdr:sp macro="" textlink="">
          <xdr:nvSpPr>
            <xdr:cNvPr id="3073" name="Button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0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fr-CH" sz="1200" b="1" i="0" u="none" strike="noStrike" baseline="0">
                  <a:solidFill>
                    <a:srgbClr val="0000FF"/>
                  </a:solidFill>
                  <a:latin typeface="Calibri"/>
                  <a:ea typeface="Calibri"/>
                  <a:cs typeface="Calibri"/>
                </a:rPr>
                <a:t>Trier les résultats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0</xdr:col>
      <xdr:colOff>0</xdr:colOff>
      <xdr:row>0</xdr:row>
      <xdr:rowOff>1</xdr:rowOff>
    </xdr:from>
    <xdr:to>
      <xdr:col>1</xdr:col>
      <xdr:colOff>638175</xdr:colOff>
      <xdr:row>5</xdr:row>
      <xdr:rowOff>142810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"/>
          <a:ext cx="950595" cy="94290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7" Type="http://schemas.openxmlformats.org/officeDocument/2006/relationships/comments" Target="../comments1.xml"/><Relationship Id="rId2" Type="http://schemas.openxmlformats.org/officeDocument/2006/relationships/hyperlink" Target="mailto:mod&#232;le@bluemail.ch" TargetMode="External"/><Relationship Id="rId1" Type="http://schemas.openxmlformats.org/officeDocument/2006/relationships/hyperlink" Target="mailto:binz-wirth@gawnet.ch" TargetMode="External"/><Relationship Id="rId6" Type="http://schemas.openxmlformats.org/officeDocument/2006/relationships/ctrlProp" Target="../ctrlProps/ctrlProp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1B79D7-6535-4983-9E07-B9FFCB7D483C}">
  <sheetPr codeName="Tabelle3">
    <tabColor rgb="FFFFC000"/>
    <pageSetUpPr fitToPage="1"/>
  </sheetPr>
  <dimension ref="A1:AB61"/>
  <sheetViews>
    <sheetView tabSelected="1" topLeftCell="A10" zoomScaleNormal="100" workbookViewId="0">
      <selection activeCell="D16" sqref="D16"/>
    </sheetView>
  </sheetViews>
  <sheetFormatPr baseColWidth="10" defaultColWidth="11.42578125" defaultRowHeight="12.75" x14ac:dyDescent="0.2"/>
  <cols>
    <col min="1" max="1" width="4.5703125" style="2" customWidth="1"/>
    <col min="2" max="2" width="16.28515625" style="2" customWidth="1"/>
    <col min="3" max="3" width="13" style="2" customWidth="1"/>
    <col min="4" max="5" width="5.5703125" style="2" customWidth="1"/>
    <col min="6" max="8" width="5.140625" style="2" customWidth="1"/>
    <col min="9" max="9" width="6.42578125" style="2" bestFit="1" customWidth="1"/>
    <col min="10" max="11" width="7.5703125" style="2" bestFit="1" customWidth="1"/>
    <col min="12" max="12" width="5.28515625" style="2" bestFit="1" customWidth="1"/>
    <col min="13" max="13" width="6.28515625" style="2" bestFit="1" customWidth="1"/>
    <col min="14" max="14" width="9.42578125" style="25" customWidth="1"/>
    <col min="15" max="15" width="4.85546875" style="25" hidden="1" customWidth="1"/>
    <col min="16" max="16" width="8.7109375" style="25" hidden="1" customWidth="1"/>
    <col min="17" max="17" width="6.140625" style="25" hidden="1" customWidth="1"/>
    <col min="18" max="18" width="8.85546875" style="25" hidden="1" customWidth="1"/>
    <col min="19" max="19" width="9" style="25" hidden="1" customWidth="1"/>
    <col min="20" max="20" width="16.5703125" style="26" hidden="1" customWidth="1"/>
    <col min="21" max="21" width="10.42578125" style="2" hidden="1" customWidth="1"/>
    <col min="22" max="22" width="16.5703125" style="25" hidden="1" customWidth="1"/>
    <col min="23" max="23" width="4.140625" style="2" hidden="1" customWidth="1"/>
    <col min="24" max="24" width="5" style="2" hidden="1" customWidth="1"/>
    <col min="25" max="25" width="5.140625" style="2" hidden="1" customWidth="1"/>
    <col min="26" max="26" width="5" style="2" hidden="1" customWidth="1"/>
    <col min="27" max="27" width="16.5703125" style="2" hidden="1" customWidth="1"/>
    <col min="28" max="28" width="6.140625" style="2" hidden="1" customWidth="1"/>
    <col min="29" max="31" width="16.5703125" style="2" customWidth="1"/>
    <col min="32" max="33" width="11.7109375" style="2" customWidth="1"/>
    <col min="34" max="16384" width="11.42578125" style="2"/>
  </cols>
  <sheetData>
    <row r="1" spans="1:27" ht="12.75" customHeight="1" x14ac:dyDescent="0.2">
      <c r="A1" s="46"/>
      <c r="B1" s="46"/>
      <c r="C1" s="47" t="s">
        <v>40</v>
      </c>
      <c r="D1" s="46"/>
      <c r="E1" s="48"/>
      <c r="F1" s="48"/>
      <c r="G1" s="48"/>
      <c r="H1" s="46"/>
      <c r="I1" s="46"/>
      <c r="J1" s="49" t="s">
        <v>35</v>
      </c>
      <c r="K1" s="46"/>
      <c r="L1" s="50"/>
      <c r="M1" s="46"/>
      <c r="N1" s="2"/>
      <c r="T1" s="25"/>
      <c r="U1" s="26"/>
      <c r="V1" s="2"/>
      <c r="W1" s="27"/>
    </row>
    <row r="2" spans="1:27" ht="12.75" customHeight="1" x14ac:dyDescent="0.2">
      <c r="A2" s="46"/>
      <c r="B2" s="46"/>
      <c r="C2" s="47" t="s">
        <v>41</v>
      </c>
      <c r="D2" s="46"/>
      <c r="E2" s="48"/>
      <c r="F2" s="48"/>
      <c r="G2" s="48"/>
      <c r="H2" s="46"/>
      <c r="I2" s="46"/>
      <c r="J2" s="49" t="s">
        <v>36</v>
      </c>
      <c r="K2" s="46"/>
      <c r="L2" s="50"/>
      <c r="M2" s="46"/>
      <c r="N2" s="2"/>
      <c r="T2" s="25"/>
      <c r="U2" s="26"/>
      <c r="V2" s="2"/>
      <c r="W2" s="27"/>
    </row>
    <row r="3" spans="1:27" ht="12.75" customHeight="1" x14ac:dyDescent="0.2">
      <c r="A3" s="46"/>
      <c r="B3" s="46"/>
      <c r="C3" s="47" t="s">
        <v>42</v>
      </c>
      <c r="D3" s="46"/>
      <c r="E3" s="48"/>
      <c r="F3" s="48"/>
      <c r="G3" s="48"/>
      <c r="H3" s="46"/>
      <c r="I3" s="46"/>
      <c r="J3" s="49" t="s">
        <v>37</v>
      </c>
      <c r="K3" s="46"/>
      <c r="L3" s="50"/>
      <c r="M3" s="46"/>
      <c r="N3" s="2"/>
      <c r="T3" s="25"/>
      <c r="U3" s="26"/>
      <c r="V3" s="2"/>
      <c r="W3" s="27"/>
    </row>
    <row r="4" spans="1:27" ht="12.75" customHeight="1" x14ac:dyDescent="0.2">
      <c r="A4" s="46"/>
      <c r="B4" s="46"/>
      <c r="C4" s="47"/>
      <c r="D4" s="46"/>
      <c r="E4" s="48"/>
      <c r="F4" s="48"/>
      <c r="G4" s="48"/>
      <c r="H4" s="46"/>
      <c r="I4" s="46"/>
      <c r="J4" s="49" t="s">
        <v>38</v>
      </c>
      <c r="K4" s="46"/>
      <c r="L4" s="50"/>
      <c r="M4" s="46"/>
      <c r="N4" s="2"/>
      <c r="T4" s="25"/>
      <c r="U4" s="26"/>
      <c r="V4" s="2"/>
      <c r="W4" s="27"/>
    </row>
    <row r="5" spans="1:27" ht="12.75" customHeight="1" x14ac:dyDescent="0.2">
      <c r="A5" s="46"/>
      <c r="B5" s="46"/>
      <c r="C5" s="46"/>
      <c r="D5" s="46"/>
      <c r="E5" s="46"/>
      <c r="F5" s="46"/>
      <c r="G5" s="46"/>
      <c r="H5" s="46"/>
      <c r="I5" s="46"/>
      <c r="J5" s="51" t="s">
        <v>39</v>
      </c>
      <c r="K5" s="46"/>
      <c r="L5" s="50"/>
      <c r="M5" s="46"/>
      <c r="N5" s="2"/>
      <c r="T5" s="25"/>
      <c r="U5" s="26"/>
      <c r="V5" s="2"/>
      <c r="W5" s="27"/>
    </row>
    <row r="6" spans="1:27" ht="21" customHeight="1" x14ac:dyDescent="0.2">
      <c r="A6" s="55" t="s">
        <v>30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2"/>
      <c r="T6" s="25"/>
      <c r="U6" s="26"/>
      <c r="V6" s="2"/>
      <c r="W6" s="25"/>
    </row>
    <row r="7" spans="1:27" s="3" customFormat="1" ht="30.75" customHeight="1" x14ac:dyDescent="0.2">
      <c r="A7" s="22" t="s">
        <v>77</v>
      </c>
      <c r="B7" s="23"/>
      <c r="D7" s="56">
        <v>2023</v>
      </c>
      <c r="E7" s="56"/>
      <c r="F7" s="42"/>
      <c r="G7" s="42"/>
      <c r="I7" s="57" t="s">
        <v>79</v>
      </c>
      <c r="J7" s="57"/>
      <c r="K7" s="57"/>
      <c r="L7" s="57"/>
      <c r="M7" s="57"/>
      <c r="O7" s="28"/>
      <c r="P7" s="28"/>
      <c r="Q7" s="28"/>
      <c r="R7" s="28"/>
      <c r="S7" s="28"/>
      <c r="T7" s="28"/>
      <c r="U7" s="29"/>
      <c r="W7" s="30"/>
    </row>
    <row r="8" spans="1:27" ht="15" customHeight="1" x14ac:dyDescent="0.2">
      <c r="A8" s="3" t="s">
        <v>43</v>
      </c>
      <c r="C8" s="53" t="s">
        <v>45</v>
      </c>
      <c r="D8" s="53"/>
      <c r="E8" s="53"/>
      <c r="F8" s="40"/>
      <c r="G8" s="40"/>
      <c r="I8" s="58" t="s">
        <v>72</v>
      </c>
      <c r="J8" s="58"/>
      <c r="K8" s="58"/>
      <c r="L8" s="58"/>
      <c r="M8" s="58"/>
      <c r="N8" s="2"/>
      <c r="T8" s="25"/>
      <c r="U8" s="26"/>
      <c r="V8" s="2"/>
      <c r="W8" s="28"/>
    </row>
    <row r="9" spans="1:27" ht="15" customHeight="1" x14ac:dyDescent="0.2">
      <c r="A9" s="3"/>
      <c r="C9" s="53" t="s">
        <v>46</v>
      </c>
      <c r="D9" s="53"/>
      <c r="E9" s="53"/>
      <c r="F9" s="40"/>
      <c r="G9" s="40"/>
      <c r="I9" s="58" t="s">
        <v>33</v>
      </c>
      <c r="J9" s="58"/>
      <c r="K9" s="58"/>
      <c r="L9" s="58"/>
      <c r="M9" s="58"/>
      <c r="N9" s="2"/>
      <c r="T9" s="25"/>
      <c r="U9" s="26"/>
      <c r="V9" s="2"/>
      <c r="W9" s="28"/>
    </row>
    <row r="10" spans="1:27" ht="15" customHeight="1" x14ac:dyDescent="0.2">
      <c r="A10" s="59" t="s">
        <v>44</v>
      </c>
      <c r="B10" s="59"/>
      <c r="C10" s="53" t="s">
        <v>47</v>
      </c>
      <c r="D10" s="53"/>
      <c r="E10" s="53"/>
      <c r="F10" s="40"/>
      <c r="G10" s="40"/>
      <c r="I10" s="54" t="s">
        <v>73</v>
      </c>
      <c r="J10" s="54"/>
      <c r="K10" s="54"/>
      <c r="L10" s="54"/>
      <c r="M10" s="54"/>
      <c r="N10" s="2"/>
      <c r="T10" s="25"/>
      <c r="U10" s="26"/>
      <c r="V10" s="2"/>
      <c r="W10" s="25"/>
    </row>
    <row r="11" spans="1:27" ht="15" customHeight="1" x14ac:dyDescent="0.2">
      <c r="A11" s="60"/>
      <c r="B11" s="60"/>
      <c r="C11" s="53" t="s">
        <v>48</v>
      </c>
      <c r="D11" s="53"/>
      <c r="E11" s="53"/>
      <c r="F11" s="40"/>
      <c r="G11" s="40"/>
      <c r="H11" s="37"/>
      <c r="I11" s="54" t="s">
        <v>74</v>
      </c>
      <c r="J11" s="54"/>
      <c r="K11" s="54"/>
      <c r="L11" s="54"/>
      <c r="M11" s="54"/>
      <c r="N11" s="2"/>
      <c r="T11" s="25"/>
      <c r="U11" s="26"/>
      <c r="V11" s="2"/>
      <c r="W11" s="25"/>
    </row>
    <row r="12" spans="1:27" ht="15" customHeight="1" x14ac:dyDescent="0.2">
      <c r="C12" s="53" t="s">
        <v>49</v>
      </c>
      <c r="D12" s="53"/>
      <c r="E12" s="53"/>
      <c r="F12" s="40"/>
      <c r="G12" s="40"/>
      <c r="H12" s="37"/>
      <c r="I12" s="54" t="s">
        <v>75</v>
      </c>
      <c r="J12" s="54"/>
      <c r="K12" s="54"/>
      <c r="L12" s="54"/>
      <c r="M12" s="54"/>
      <c r="N12" s="2"/>
      <c r="T12" s="25"/>
      <c r="U12" s="26"/>
      <c r="V12" s="2"/>
      <c r="W12" s="25"/>
    </row>
    <row r="13" spans="1:27" ht="15" customHeight="1" x14ac:dyDescent="0.2">
      <c r="C13" s="53" t="s">
        <v>50</v>
      </c>
      <c r="D13" s="53"/>
      <c r="E13" s="53"/>
      <c r="F13" s="40"/>
      <c r="G13" s="40"/>
      <c r="H13" s="37"/>
      <c r="I13" s="54" t="s">
        <v>34</v>
      </c>
      <c r="J13" s="54"/>
      <c r="K13" s="54"/>
      <c r="L13" s="54"/>
      <c r="M13" s="54"/>
      <c r="N13" s="2"/>
      <c r="T13" s="25"/>
      <c r="U13" s="26"/>
      <c r="V13" s="2"/>
      <c r="W13" s="25"/>
    </row>
    <row r="14" spans="1:27" ht="15" customHeight="1" x14ac:dyDescent="0.25">
      <c r="C14" s="53" t="s">
        <v>51</v>
      </c>
      <c r="D14" s="53"/>
      <c r="E14" s="53"/>
      <c r="F14" s="40"/>
      <c r="G14" s="40"/>
      <c r="H14" s="37"/>
      <c r="I14" s="61" t="s">
        <v>76</v>
      </c>
      <c r="J14" s="62"/>
      <c r="K14" s="62"/>
      <c r="L14" s="62"/>
      <c r="M14" s="62"/>
      <c r="N14" s="2"/>
      <c r="T14" s="25"/>
      <c r="U14" s="26"/>
      <c r="V14" s="2"/>
      <c r="W14" s="25"/>
    </row>
    <row r="15" spans="1:27" ht="9" customHeight="1" x14ac:dyDescent="0.2"/>
    <row r="16" spans="1:27" x14ac:dyDescent="0.2">
      <c r="A16" s="63" t="s">
        <v>52</v>
      </c>
      <c r="B16" s="63"/>
      <c r="C16" s="4"/>
      <c r="D16" s="52">
        <v>1</v>
      </c>
      <c r="E16" s="5"/>
      <c r="F16" s="5"/>
      <c r="G16" s="5"/>
      <c r="H16" s="4"/>
      <c r="I16" s="64" t="s">
        <v>56</v>
      </c>
      <c r="J16" s="64"/>
      <c r="K16" s="64"/>
      <c r="L16" s="65">
        <f>ROUND((J59+K60)/D17,3)</f>
        <v>0</v>
      </c>
      <c r="M16" s="65"/>
      <c r="N16" s="2"/>
      <c r="T16" s="25"/>
      <c r="U16" s="26"/>
      <c r="V16" s="2"/>
      <c r="W16" s="5"/>
      <c r="X16" s="3"/>
      <c r="Y16" s="3"/>
      <c r="Z16" s="3"/>
      <c r="AA16" s="3"/>
    </row>
    <row r="17" spans="1:28" x14ac:dyDescent="0.2">
      <c r="A17" s="6" t="s">
        <v>53</v>
      </c>
      <c r="B17" s="6"/>
      <c r="C17" s="4"/>
      <c r="D17" s="41">
        <f>IF(D16&lt;10,6,ROUND(0.7*D16,0))</f>
        <v>6</v>
      </c>
      <c r="E17" s="5"/>
      <c r="F17" s="5"/>
      <c r="G17" s="5"/>
      <c r="H17" s="4"/>
      <c r="I17" s="64"/>
      <c r="J17" s="64"/>
      <c r="K17" s="64"/>
      <c r="L17" s="70"/>
      <c r="M17" s="71"/>
      <c r="N17" s="2"/>
      <c r="T17" s="25"/>
      <c r="U17" s="26"/>
      <c r="V17" s="2"/>
      <c r="W17" s="5"/>
      <c r="Y17" s="25"/>
    </row>
    <row r="18" spans="1:28" x14ac:dyDescent="0.2">
      <c r="A18" s="6" t="s">
        <v>54</v>
      </c>
      <c r="B18" s="6"/>
      <c r="C18" s="5" t="s">
        <v>29</v>
      </c>
      <c r="D18" s="41">
        <f>COUNTIF($P$24:$P$58,"E")+COUNTIF($P$24:$P$58,"S")</f>
        <v>0</v>
      </c>
      <c r="E18" s="39"/>
      <c r="F18" s="39"/>
      <c r="G18" s="39"/>
      <c r="H18" s="4"/>
      <c r="I18" s="64" t="s">
        <v>57</v>
      </c>
      <c r="J18" s="64"/>
      <c r="K18" s="64"/>
      <c r="L18" s="72">
        <f>COUNT(M24:M58)</f>
        <v>0</v>
      </c>
      <c r="M18" s="72"/>
      <c r="N18" s="2"/>
      <c r="T18" s="25"/>
      <c r="U18" s="26"/>
      <c r="V18" s="2"/>
      <c r="W18" s="5"/>
      <c r="Y18" s="25"/>
    </row>
    <row r="19" spans="1:28" x14ac:dyDescent="0.2">
      <c r="A19" s="4"/>
      <c r="B19" s="4"/>
      <c r="C19" s="5" t="s">
        <v>18</v>
      </c>
      <c r="D19" s="41">
        <f>COUNTIF($P$24:$P$58,"U10")+COUNTIF($P$24:$P$58,"U15")+COUNTIF($P$24:$P$58,"U17")++COUNTIF($P$24:$P$58,"U19")++COUNTIF($P$24:$P$58,"U21")</f>
        <v>0</v>
      </c>
      <c r="E19" s="39"/>
      <c r="F19" s="39"/>
      <c r="G19" s="39"/>
      <c r="H19" s="4"/>
      <c r="I19" s="64" t="s">
        <v>68</v>
      </c>
      <c r="J19" s="64"/>
      <c r="K19" s="64"/>
      <c r="L19" s="72">
        <f>COUNT(L24:L58)</f>
        <v>0</v>
      </c>
      <c r="M19" s="72"/>
      <c r="N19" s="2"/>
      <c r="T19" s="25"/>
      <c r="U19" s="26"/>
      <c r="V19" s="2"/>
      <c r="W19" s="5"/>
      <c r="Y19" s="25"/>
    </row>
    <row r="20" spans="1:28" x14ac:dyDescent="0.2">
      <c r="A20" s="4"/>
      <c r="B20" s="4"/>
      <c r="C20" s="5" t="s">
        <v>19</v>
      </c>
      <c r="D20" s="41">
        <f>COUNTIF($P$24:$P$58,"V")+COUNTIF($P$24:$P$58,"SV")</f>
        <v>0</v>
      </c>
      <c r="E20" s="39"/>
      <c r="F20" s="39"/>
      <c r="G20" s="39"/>
      <c r="H20" s="4"/>
      <c r="I20" s="73" t="s">
        <v>58</v>
      </c>
      <c r="J20" s="73"/>
      <c r="K20" s="73"/>
      <c r="L20" s="74">
        <f>COUNTIF(H24:H58,"&gt;0")</f>
        <v>0</v>
      </c>
      <c r="M20" s="72"/>
      <c r="N20" s="2"/>
      <c r="T20" s="25"/>
      <c r="U20" s="26"/>
      <c r="V20" s="2"/>
      <c r="W20" s="5"/>
      <c r="Y20" s="25"/>
    </row>
    <row r="21" spans="1:28" x14ac:dyDescent="0.2">
      <c r="A21" s="6" t="s">
        <v>55</v>
      </c>
      <c r="B21" s="4"/>
      <c r="C21" s="4"/>
      <c r="D21" s="52"/>
      <c r="E21" s="5"/>
      <c r="F21" s="5"/>
      <c r="G21" s="5"/>
      <c r="H21" s="4"/>
      <c r="I21" s="64" t="s">
        <v>59</v>
      </c>
      <c r="J21" s="64"/>
      <c r="K21" s="64"/>
      <c r="L21" s="75">
        <f>L20/D16</f>
        <v>0</v>
      </c>
      <c r="M21" s="75"/>
      <c r="N21" s="2"/>
      <c r="T21" s="25"/>
      <c r="U21" s="26"/>
      <c r="V21" s="2"/>
      <c r="W21" s="5"/>
    </row>
    <row r="22" spans="1:28" ht="8.25" customHeight="1" x14ac:dyDescent="0.2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2"/>
      <c r="O22" s="5"/>
      <c r="P22" s="5"/>
      <c r="Q22" s="5"/>
      <c r="R22" s="5"/>
      <c r="S22" s="5"/>
      <c r="T22" s="5"/>
      <c r="U22" s="18"/>
      <c r="V22" s="2"/>
      <c r="W22" s="5"/>
    </row>
    <row r="23" spans="1:28" ht="38.25" x14ac:dyDescent="0.2">
      <c r="A23" s="8" t="s">
        <v>60</v>
      </c>
      <c r="B23" s="21" t="s">
        <v>61</v>
      </c>
      <c r="C23" s="21" t="s">
        <v>62</v>
      </c>
      <c r="D23" s="9" t="s">
        <v>63</v>
      </c>
      <c r="E23" s="9" t="s">
        <v>78</v>
      </c>
      <c r="F23" s="8" t="s">
        <v>31</v>
      </c>
      <c r="G23" s="8" t="s">
        <v>32</v>
      </c>
      <c r="H23" s="8" t="s">
        <v>5</v>
      </c>
      <c r="I23" s="9" t="s">
        <v>64</v>
      </c>
      <c r="J23" s="9" t="s">
        <v>65</v>
      </c>
      <c r="K23" s="9" t="s">
        <v>69</v>
      </c>
      <c r="L23" s="9" t="s">
        <v>66</v>
      </c>
      <c r="M23" s="9" t="s">
        <v>67</v>
      </c>
      <c r="N23" s="2"/>
      <c r="O23" s="8" t="s">
        <v>7</v>
      </c>
      <c r="P23" s="8" t="s">
        <v>17</v>
      </c>
      <c r="Q23" s="8" t="s">
        <v>4</v>
      </c>
      <c r="R23" s="8" t="s">
        <v>2</v>
      </c>
      <c r="S23" s="8" t="s">
        <v>3</v>
      </c>
      <c r="T23" s="2"/>
      <c r="U23" s="19" t="s">
        <v>28</v>
      </c>
      <c r="V23" s="2"/>
      <c r="W23" s="66" t="s">
        <v>23</v>
      </c>
      <c r="X23" s="66"/>
      <c r="Y23" s="66"/>
      <c r="Z23" s="66"/>
      <c r="AB23" s="31" t="s">
        <v>24</v>
      </c>
    </row>
    <row r="24" spans="1:28" ht="13.5" customHeight="1" x14ac:dyDescent="0.2">
      <c r="A24" s="7">
        <v>1</v>
      </c>
      <c r="B24" s="43"/>
      <c r="C24" s="43"/>
      <c r="D24" s="44"/>
      <c r="E24" s="45"/>
      <c r="F24" s="10"/>
      <c r="G24" s="10"/>
      <c r="H24" s="7">
        <f t="shared" ref="H24:H58" si="0">IF(F24&gt;0,F24+G24,0)</f>
        <v>0</v>
      </c>
      <c r="I24" s="7" t="str">
        <f t="shared" ref="I24:I58" si="1">IF(ISBLANK(O24),"",P24)</f>
        <v/>
      </c>
      <c r="J24" s="7">
        <f t="shared" ref="J24:J58" si="2">IF(S24&lt;=$D$17,H24,"")</f>
        <v>0</v>
      </c>
      <c r="K24" s="7" t="str">
        <f t="shared" ref="K24:K58" si="3">IF(ISBLANK(H24),"",IF(S24&gt;D$17,H24,""))</f>
        <v/>
      </c>
      <c r="L24" s="7" t="str">
        <f>M24</f>
        <v/>
      </c>
      <c r="M24" s="7" t="str">
        <f>IF(H24="","",IF(H24&gt;=U24,1,""))</f>
        <v/>
      </c>
      <c r="N24" s="2"/>
      <c r="O24" s="11" t="str">
        <f t="shared" ref="O24:O58" si="4">IF(ISBLANK(D24),"",$D$7-D24)</f>
        <v/>
      </c>
      <c r="P24" s="32" t="str">
        <f>IF(O24&lt;&gt;"",(LOOKUP(O24,Alterskategorie!$A$2:$A$111,Alterskategorie!$B$2:$B$111)),"")</f>
        <v/>
      </c>
      <c r="Q24" s="11">
        <f t="shared" ref="Q24:Q58" si="5">IF(ISBLANK(H24),"",RANK(H24,H$24:H$58,0))</f>
        <v>1</v>
      </c>
      <c r="R24" s="12">
        <f>IF(ISBLANK(H24),"",COUNTIF(Q$24:Q24,Q24)-1)</f>
        <v>0</v>
      </c>
      <c r="S24" s="11">
        <f t="shared" ref="S24:S58" si="6">IF(ISBLANK(H24),"",Q24+R24)</f>
        <v>1</v>
      </c>
      <c r="T24" s="2"/>
      <c r="U24" s="32" t="str">
        <f>IF(D24&lt;"",VLOOKUP(I24,$W$25:$Z$34,MATCH(E24,$W$24:$Z$24,)),"")</f>
        <v/>
      </c>
      <c r="V24" s="2"/>
      <c r="W24" s="33"/>
      <c r="X24" s="34" t="s">
        <v>27</v>
      </c>
      <c r="Y24" s="34" t="s">
        <v>25</v>
      </c>
      <c r="Z24" s="34" t="s">
        <v>26</v>
      </c>
      <c r="AB24" s="35" t="s">
        <v>27</v>
      </c>
    </row>
    <row r="25" spans="1:28" ht="13.5" customHeight="1" x14ac:dyDescent="0.2">
      <c r="A25" s="7" t="str">
        <f>IF(B25&gt;"",A24+1,"")</f>
        <v/>
      </c>
      <c r="B25" s="43"/>
      <c r="C25" s="43"/>
      <c r="D25" s="44"/>
      <c r="E25" s="45"/>
      <c r="F25" s="10"/>
      <c r="G25" s="10"/>
      <c r="H25" s="7">
        <f t="shared" si="0"/>
        <v>0</v>
      </c>
      <c r="I25" s="7" t="str">
        <f t="shared" si="1"/>
        <v/>
      </c>
      <c r="J25" s="7">
        <f t="shared" si="2"/>
        <v>0</v>
      </c>
      <c r="K25" s="7" t="str">
        <f t="shared" si="3"/>
        <v/>
      </c>
      <c r="L25" s="7" t="str">
        <f t="shared" ref="L25:L58" si="7">M25</f>
        <v/>
      </c>
      <c r="M25" s="7" t="str">
        <f t="shared" ref="M25:M58" si="8">IF(H25="","",IF(H25&gt;=U25,1,""))</f>
        <v/>
      </c>
      <c r="N25" s="2"/>
      <c r="O25" s="11" t="str">
        <f t="shared" si="4"/>
        <v/>
      </c>
      <c r="P25" s="32" t="str">
        <f>IF(O25&lt;&gt;"",(LOOKUP(O25,Alterskategorie!$A$2:$A$111,Alterskategorie!$B$2:$B$111)),"")</f>
        <v/>
      </c>
      <c r="Q25" s="11">
        <f t="shared" si="5"/>
        <v>1</v>
      </c>
      <c r="R25" s="11">
        <f>IF(ISBLANK(H25),"",COUNTIF(Q$24:Q25,Q25)-1)</f>
        <v>1</v>
      </c>
      <c r="S25" s="11">
        <f t="shared" si="6"/>
        <v>2</v>
      </c>
      <c r="T25" s="2"/>
      <c r="U25" s="32" t="str">
        <f t="shared" ref="U25:U58" si="9">IF(D25&lt;"",VLOOKUP(I25,$W$25:$Z$34,MATCH(E25,$W$24:$Z$24,)),"")</f>
        <v/>
      </c>
      <c r="V25" s="2"/>
      <c r="W25" s="33" t="s">
        <v>0</v>
      </c>
      <c r="X25" s="34" t="s">
        <v>21</v>
      </c>
      <c r="Y25" s="34" t="s">
        <v>21</v>
      </c>
      <c r="Z25" s="34">
        <v>160</v>
      </c>
      <c r="AB25" s="35" t="s">
        <v>25</v>
      </c>
    </row>
    <row r="26" spans="1:28" ht="13.5" customHeight="1" x14ac:dyDescent="0.2">
      <c r="A26" s="7" t="str">
        <f t="shared" ref="A26:A58" si="10">IF(B26&gt;"",A25+1,"")</f>
        <v/>
      </c>
      <c r="B26" s="43"/>
      <c r="C26" s="43"/>
      <c r="D26" s="44"/>
      <c r="E26" s="45"/>
      <c r="F26" s="10"/>
      <c r="G26" s="10"/>
      <c r="H26" s="7">
        <f t="shared" si="0"/>
        <v>0</v>
      </c>
      <c r="I26" s="7" t="str">
        <f t="shared" si="1"/>
        <v/>
      </c>
      <c r="J26" s="7">
        <f t="shared" si="2"/>
        <v>0</v>
      </c>
      <c r="K26" s="7" t="str">
        <f t="shared" si="3"/>
        <v/>
      </c>
      <c r="L26" s="7" t="str">
        <f t="shared" si="7"/>
        <v/>
      </c>
      <c r="M26" s="7" t="str">
        <f t="shared" si="8"/>
        <v/>
      </c>
      <c r="N26" s="2"/>
      <c r="O26" s="11" t="str">
        <f t="shared" si="4"/>
        <v/>
      </c>
      <c r="P26" s="32" t="str">
        <f>IF(O26&lt;&gt;"",(LOOKUP(O26,Alterskategorie!$A$2:$A$111,Alterskategorie!$B$2:$B$111)),"")</f>
        <v/>
      </c>
      <c r="Q26" s="11">
        <f t="shared" si="5"/>
        <v>1</v>
      </c>
      <c r="R26" s="11">
        <f>IF(ISBLANK(H26),"",COUNTIF(Q$24:Q26,Q26)-1)</f>
        <v>2</v>
      </c>
      <c r="S26" s="11">
        <f t="shared" si="6"/>
        <v>3</v>
      </c>
      <c r="T26" s="2"/>
      <c r="U26" s="32" t="str">
        <f t="shared" si="9"/>
        <v/>
      </c>
      <c r="V26" s="2"/>
      <c r="W26" s="33" t="s">
        <v>20</v>
      </c>
      <c r="X26" s="34" t="s">
        <v>21</v>
      </c>
      <c r="Y26" s="34">
        <v>176</v>
      </c>
      <c r="Z26" s="34">
        <v>160</v>
      </c>
      <c r="AB26" s="35" t="s">
        <v>26</v>
      </c>
    </row>
    <row r="27" spans="1:28" ht="13.5" customHeight="1" x14ac:dyDescent="0.2">
      <c r="A27" s="7" t="str">
        <f t="shared" si="10"/>
        <v/>
      </c>
      <c r="B27" s="43"/>
      <c r="C27" s="43"/>
      <c r="D27" s="44"/>
      <c r="E27" s="45"/>
      <c r="F27" s="10"/>
      <c r="G27" s="10"/>
      <c r="H27" s="7">
        <f t="shared" si="0"/>
        <v>0</v>
      </c>
      <c r="I27" s="7" t="str">
        <f t="shared" si="1"/>
        <v/>
      </c>
      <c r="J27" s="7">
        <f t="shared" si="2"/>
        <v>0</v>
      </c>
      <c r="K27" s="7" t="str">
        <f t="shared" si="3"/>
        <v/>
      </c>
      <c r="L27" s="7" t="str">
        <f t="shared" si="7"/>
        <v/>
      </c>
      <c r="M27" s="7" t="str">
        <f t="shared" si="8"/>
        <v/>
      </c>
      <c r="N27" s="2"/>
      <c r="O27" s="11" t="str">
        <f t="shared" si="4"/>
        <v/>
      </c>
      <c r="P27" s="32" t="str">
        <f>IF(O27&lt;&gt;"",(LOOKUP(O27,Alterskategorie!$A$2:$A$111,Alterskategorie!$B$2:$B$111)),"")</f>
        <v/>
      </c>
      <c r="Q27" s="11">
        <f t="shared" si="5"/>
        <v>1</v>
      </c>
      <c r="R27" s="11">
        <f>IF(ISBLANK(H27),"",COUNTIF(Q$24:Q27,Q27)-1)</f>
        <v>3</v>
      </c>
      <c r="S27" s="11">
        <f t="shared" si="6"/>
        <v>4</v>
      </c>
      <c r="T27" s="2"/>
      <c r="U27" s="32" t="str">
        <f t="shared" si="9"/>
        <v/>
      </c>
      <c r="V27" s="2"/>
      <c r="W27" s="33" t="s">
        <v>6</v>
      </c>
      <c r="X27" s="34">
        <v>170</v>
      </c>
      <c r="Y27" s="34">
        <v>164</v>
      </c>
      <c r="Z27" s="34">
        <v>152</v>
      </c>
      <c r="AB27" s="35" t="s">
        <v>16</v>
      </c>
    </row>
    <row r="28" spans="1:28" ht="13.5" customHeight="1" x14ac:dyDescent="0.2">
      <c r="A28" s="7" t="str">
        <f t="shared" si="10"/>
        <v/>
      </c>
      <c r="B28" s="43"/>
      <c r="C28" s="43"/>
      <c r="D28" s="44"/>
      <c r="E28" s="45"/>
      <c r="F28" s="10"/>
      <c r="G28" s="10"/>
      <c r="H28" s="7">
        <f t="shared" si="0"/>
        <v>0</v>
      </c>
      <c r="I28" s="7" t="str">
        <f t="shared" si="1"/>
        <v/>
      </c>
      <c r="J28" s="7">
        <f t="shared" si="2"/>
        <v>0</v>
      </c>
      <c r="K28" s="7" t="str">
        <f t="shared" si="3"/>
        <v/>
      </c>
      <c r="L28" s="7" t="str">
        <f t="shared" si="7"/>
        <v/>
      </c>
      <c r="M28" s="7" t="str">
        <f t="shared" si="8"/>
        <v/>
      </c>
      <c r="N28" s="2"/>
      <c r="O28" s="11" t="str">
        <f t="shared" si="4"/>
        <v/>
      </c>
      <c r="P28" s="32" t="str">
        <f>IF(O28&lt;&gt;"",(LOOKUP(O28,Alterskategorie!$A$2:$A$111,Alterskategorie!$B$2:$B$111)),"")</f>
        <v/>
      </c>
      <c r="Q28" s="11">
        <f t="shared" si="5"/>
        <v>1</v>
      </c>
      <c r="R28" s="11">
        <f>IF(ISBLANK(H28),"",COUNTIF(Q$24:Q28,Q28)-1)</f>
        <v>4</v>
      </c>
      <c r="S28" s="11">
        <f t="shared" si="6"/>
        <v>5</v>
      </c>
      <c r="T28" s="2"/>
      <c r="U28" s="32" t="str">
        <f t="shared" si="9"/>
        <v/>
      </c>
      <c r="V28" s="2"/>
      <c r="W28" s="33" t="s">
        <v>10</v>
      </c>
      <c r="X28" s="34" t="s">
        <v>21</v>
      </c>
      <c r="Y28" s="34">
        <v>156</v>
      </c>
      <c r="Z28" s="34">
        <v>152</v>
      </c>
    </row>
    <row r="29" spans="1:28" ht="13.5" customHeight="1" x14ac:dyDescent="0.2">
      <c r="A29" s="7" t="str">
        <f t="shared" si="10"/>
        <v/>
      </c>
      <c r="B29" s="43"/>
      <c r="C29" s="43"/>
      <c r="D29" s="44"/>
      <c r="E29" s="45"/>
      <c r="F29" s="10"/>
      <c r="G29" s="10"/>
      <c r="H29" s="7">
        <f t="shared" si="0"/>
        <v>0</v>
      </c>
      <c r="I29" s="7" t="str">
        <f t="shared" si="1"/>
        <v/>
      </c>
      <c r="J29" s="7">
        <f t="shared" si="2"/>
        <v>0</v>
      </c>
      <c r="K29" s="7" t="str">
        <f t="shared" si="3"/>
        <v/>
      </c>
      <c r="L29" s="7" t="str">
        <f t="shared" si="7"/>
        <v/>
      </c>
      <c r="M29" s="7" t="str">
        <f t="shared" si="8"/>
        <v/>
      </c>
      <c r="N29" s="2"/>
      <c r="O29" s="11" t="str">
        <f t="shared" si="4"/>
        <v/>
      </c>
      <c r="P29" s="32" t="str">
        <f>IF(O29&lt;&gt;"",(LOOKUP(O29,Alterskategorie!$A$2:$A$111,Alterskategorie!$B$2:$B$111)),"")</f>
        <v/>
      </c>
      <c r="Q29" s="11">
        <f t="shared" si="5"/>
        <v>1</v>
      </c>
      <c r="R29" s="11">
        <f>IF(ISBLANK(H29),"",COUNTIF(Q$24:Q29,Q29)-1)</f>
        <v>5</v>
      </c>
      <c r="S29" s="11">
        <f t="shared" si="6"/>
        <v>6</v>
      </c>
      <c r="T29" s="2"/>
      <c r="U29" s="32" t="str">
        <f t="shared" si="9"/>
        <v/>
      </c>
      <c r="V29" s="2"/>
      <c r="W29" s="33" t="s">
        <v>11</v>
      </c>
      <c r="X29" s="34" t="s">
        <v>21</v>
      </c>
      <c r="Y29" s="34">
        <v>156</v>
      </c>
      <c r="Z29" s="34">
        <v>152</v>
      </c>
    </row>
    <row r="30" spans="1:28" ht="13.5" customHeight="1" x14ac:dyDescent="0.2">
      <c r="A30" s="7" t="str">
        <f t="shared" si="10"/>
        <v/>
      </c>
      <c r="B30" s="43"/>
      <c r="C30" s="43"/>
      <c r="D30" s="44"/>
      <c r="E30" s="45"/>
      <c r="F30" s="10"/>
      <c r="G30" s="10"/>
      <c r="H30" s="7">
        <f t="shared" si="0"/>
        <v>0</v>
      </c>
      <c r="I30" s="7" t="str">
        <f t="shared" si="1"/>
        <v/>
      </c>
      <c r="J30" s="7" t="str">
        <f t="shared" si="2"/>
        <v/>
      </c>
      <c r="K30" s="7">
        <f t="shared" si="3"/>
        <v>0</v>
      </c>
      <c r="L30" s="7" t="str">
        <f t="shared" si="7"/>
        <v/>
      </c>
      <c r="M30" s="7" t="str">
        <f t="shared" si="8"/>
        <v/>
      </c>
      <c r="N30" s="2"/>
      <c r="O30" s="11" t="str">
        <f t="shared" si="4"/>
        <v/>
      </c>
      <c r="P30" s="32" t="str">
        <f>IF(O30&lt;&gt;"",(LOOKUP(O30,Alterskategorie!$A$2:$A$111,Alterskategorie!$B$2:$B$111)),"")</f>
        <v/>
      </c>
      <c r="Q30" s="11">
        <f t="shared" si="5"/>
        <v>1</v>
      </c>
      <c r="R30" s="11">
        <f>IF(ISBLANK(H30),"",COUNTIF(Q$24:Q30,Q30)-1)</f>
        <v>6</v>
      </c>
      <c r="S30" s="11">
        <f t="shared" si="6"/>
        <v>7</v>
      </c>
      <c r="T30" s="2"/>
      <c r="U30" s="32" t="str">
        <f t="shared" si="9"/>
        <v/>
      </c>
      <c r="V30" s="2"/>
      <c r="W30" s="33" t="s">
        <v>12</v>
      </c>
      <c r="X30" s="34" t="s">
        <v>21</v>
      </c>
      <c r="Y30" s="34" t="s">
        <v>21</v>
      </c>
      <c r="Z30" s="34">
        <v>152</v>
      </c>
    </row>
    <row r="31" spans="1:28" ht="13.5" customHeight="1" x14ac:dyDescent="0.2">
      <c r="A31" s="7" t="str">
        <f t="shared" si="10"/>
        <v/>
      </c>
      <c r="B31" s="43"/>
      <c r="C31" s="43"/>
      <c r="D31" s="44"/>
      <c r="E31" s="45"/>
      <c r="F31" s="10"/>
      <c r="G31" s="10"/>
      <c r="H31" s="7">
        <f t="shared" si="0"/>
        <v>0</v>
      </c>
      <c r="I31" s="7" t="str">
        <f t="shared" si="1"/>
        <v/>
      </c>
      <c r="J31" s="7" t="str">
        <f t="shared" si="2"/>
        <v/>
      </c>
      <c r="K31" s="7">
        <f t="shared" si="3"/>
        <v>0</v>
      </c>
      <c r="L31" s="7" t="str">
        <f t="shared" si="7"/>
        <v/>
      </c>
      <c r="M31" s="7" t="str">
        <f t="shared" si="8"/>
        <v/>
      </c>
      <c r="N31" s="2"/>
      <c r="O31" s="11" t="str">
        <f t="shared" si="4"/>
        <v/>
      </c>
      <c r="P31" s="32" t="str">
        <f>IF(O31&lt;&gt;"",(LOOKUP(O31,Alterskategorie!$A$2:$A$111,Alterskategorie!$B$2:$B$111)),"")</f>
        <v/>
      </c>
      <c r="Q31" s="11">
        <f t="shared" si="5"/>
        <v>1</v>
      </c>
      <c r="R31" s="11">
        <f>IF(ISBLANK(H31),"",COUNTIF(Q$24:Q31,Q31)-1)</f>
        <v>7</v>
      </c>
      <c r="S31" s="11">
        <f t="shared" si="6"/>
        <v>8</v>
      </c>
      <c r="T31" s="2"/>
      <c r="U31" s="32" t="str">
        <f t="shared" si="9"/>
        <v/>
      </c>
      <c r="V31" s="2"/>
      <c r="W31" s="33" t="s">
        <v>13</v>
      </c>
      <c r="X31" s="34" t="s">
        <v>21</v>
      </c>
      <c r="Y31" s="34" t="s">
        <v>21</v>
      </c>
      <c r="Z31" s="34">
        <v>156</v>
      </c>
    </row>
    <row r="32" spans="1:28" ht="13.5" customHeight="1" x14ac:dyDescent="0.2">
      <c r="A32" s="7" t="str">
        <f t="shared" si="10"/>
        <v/>
      </c>
      <c r="B32" s="43"/>
      <c r="C32" s="43"/>
      <c r="D32" s="44"/>
      <c r="E32" s="45"/>
      <c r="F32" s="10"/>
      <c r="G32" s="10"/>
      <c r="H32" s="7">
        <f t="shared" si="0"/>
        <v>0</v>
      </c>
      <c r="I32" s="7" t="str">
        <f t="shared" si="1"/>
        <v/>
      </c>
      <c r="J32" s="7" t="str">
        <f t="shared" si="2"/>
        <v/>
      </c>
      <c r="K32" s="7">
        <f t="shared" si="3"/>
        <v>0</v>
      </c>
      <c r="L32" s="7" t="str">
        <f t="shared" si="7"/>
        <v/>
      </c>
      <c r="M32" s="7" t="str">
        <f t="shared" si="8"/>
        <v/>
      </c>
      <c r="N32" s="2"/>
      <c r="O32" s="11" t="str">
        <f t="shared" si="4"/>
        <v/>
      </c>
      <c r="P32" s="32" t="str">
        <f>IF(O32&lt;&gt;"",(LOOKUP(O32,Alterskategorie!$A$2:$A$111,Alterskategorie!$B$2:$B$111)),"")</f>
        <v/>
      </c>
      <c r="Q32" s="11">
        <f t="shared" si="5"/>
        <v>1</v>
      </c>
      <c r="R32" s="11">
        <f>IF(ISBLANK(H32),"",COUNTIF(Q$24:Q32,Q32)-1)</f>
        <v>8</v>
      </c>
      <c r="S32" s="11">
        <f t="shared" si="6"/>
        <v>9</v>
      </c>
      <c r="T32" s="2"/>
      <c r="U32" s="32" t="str">
        <f t="shared" si="9"/>
        <v/>
      </c>
      <c r="V32" s="2"/>
      <c r="W32" s="33" t="s">
        <v>14</v>
      </c>
      <c r="X32" s="34" t="s">
        <v>21</v>
      </c>
      <c r="Y32" s="34" t="s">
        <v>21</v>
      </c>
      <c r="Z32" s="34">
        <v>156</v>
      </c>
    </row>
    <row r="33" spans="1:26" ht="13.5" customHeight="1" x14ac:dyDescent="0.2">
      <c r="A33" s="7" t="str">
        <f t="shared" si="10"/>
        <v/>
      </c>
      <c r="B33" s="43"/>
      <c r="C33" s="43"/>
      <c r="D33" s="44"/>
      <c r="E33" s="45"/>
      <c r="F33" s="10"/>
      <c r="G33" s="10"/>
      <c r="H33" s="7">
        <f t="shared" si="0"/>
        <v>0</v>
      </c>
      <c r="I33" s="7" t="str">
        <f t="shared" si="1"/>
        <v/>
      </c>
      <c r="J33" s="7" t="str">
        <f t="shared" si="2"/>
        <v/>
      </c>
      <c r="K33" s="7">
        <f t="shared" si="3"/>
        <v>0</v>
      </c>
      <c r="L33" s="7" t="str">
        <f t="shared" si="7"/>
        <v/>
      </c>
      <c r="M33" s="7" t="str">
        <f t="shared" si="8"/>
        <v/>
      </c>
      <c r="N33" s="2"/>
      <c r="O33" s="11" t="str">
        <f t="shared" si="4"/>
        <v/>
      </c>
      <c r="P33" s="32" t="str">
        <f>IF(O33&lt;&gt;"",(LOOKUP(O33,Alterskategorie!$A$2:$A$111,Alterskategorie!$B$2:$B$111)),"")</f>
        <v/>
      </c>
      <c r="Q33" s="11">
        <f t="shared" si="5"/>
        <v>1</v>
      </c>
      <c r="R33" s="11">
        <f>IF(ISBLANK(H33),"",COUNTIF(Q$24:Q33,Q33)-1)</f>
        <v>9</v>
      </c>
      <c r="S33" s="11">
        <f t="shared" si="6"/>
        <v>10</v>
      </c>
      <c r="T33" s="2"/>
      <c r="U33" s="32" t="str">
        <f t="shared" si="9"/>
        <v/>
      </c>
      <c r="V33" s="2"/>
      <c r="W33" s="33" t="s">
        <v>1</v>
      </c>
      <c r="X33" s="34" t="s">
        <v>21</v>
      </c>
      <c r="Y33" s="34">
        <v>170</v>
      </c>
      <c r="Z33" s="34">
        <v>156</v>
      </c>
    </row>
    <row r="34" spans="1:26" ht="13.5" customHeight="1" x14ac:dyDescent="0.2">
      <c r="A34" s="7" t="str">
        <f t="shared" si="10"/>
        <v/>
      </c>
      <c r="B34" s="43"/>
      <c r="C34" s="43"/>
      <c r="D34" s="44"/>
      <c r="E34" s="45"/>
      <c r="F34" s="10"/>
      <c r="G34" s="10"/>
      <c r="H34" s="7">
        <f t="shared" si="0"/>
        <v>0</v>
      </c>
      <c r="I34" s="7" t="str">
        <f t="shared" si="1"/>
        <v/>
      </c>
      <c r="J34" s="7" t="str">
        <f t="shared" si="2"/>
        <v/>
      </c>
      <c r="K34" s="7">
        <f t="shared" si="3"/>
        <v>0</v>
      </c>
      <c r="L34" s="7" t="str">
        <f t="shared" si="7"/>
        <v/>
      </c>
      <c r="M34" s="7" t="str">
        <f t="shared" si="8"/>
        <v/>
      </c>
      <c r="N34" s="2"/>
      <c r="O34" s="11" t="str">
        <f t="shared" si="4"/>
        <v/>
      </c>
      <c r="P34" s="32" t="str">
        <f>IF(O34&lt;&gt;"",(LOOKUP(O34,Alterskategorie!$A$2:$A$111,Alterskategorie!$B$2:$B$111)),"")</f>
        <v/>
      </c>
      <c r="Q34" s="11">
        <f t="shared" si="5"/>
        <v>1</v>
      </c>
      <c r="R34" s="11">
        <f>IF(ISBLANK(H34),"",COUNTIF(Q$24:Q34,Q34)-1)</f>
        <v>10</v>
      </c>
      <c r="S34" s="11">
        <f t="shared" si="6"/>
        <v>11</v>
      </c>
      <c r="T34" s="2"/>
      <c r="U34" s="32" t="str">
        <f t="shared" si="9"/>
        <v/>
      </c>
      <c r="V34" s="2"/>
      <c r="W34" s="33" t="s">
        <v>22</v>
      </c>
      <c r="X34" s="34" t="s">
        <v>21</v>
      </c>
      <c r="Y34" s="34" t="s">
        <v>21</v>
      </c>
      <c r="Z34" s="34" t="s">
        <v>21</v>
      </c>
    </row>
    <row r="35" spans="1:26" ht="13.5" customHeight="1" x14ac:dyDescent="0.2">
      <c r="A35" s="7" t="str">
        <f t="shared" si="10"/>
        <v/>
      </c>
      <c r="B35" s="43"/>
      <c r="C35" s="43"/>
      <c r="D35" s="44"/>
      <c r="E35" s="45"/>
      <c r="F35" s="10"/>
      <c r="G35" s="10"/>
      <c r="H35" s="7">
        <f t="shared" si="0"/>
        <v>0</v>
      </c>
      <c r="I35" s="7" t="str">
        <f t="shared" si="1"/>
        <v/>
      </c>
      <c r="J35" s="7" t="str">
        <f t="shared" si="2"/>
        <v/>
      </c>
      <c r="K35" s="7">
        <f t="shared" si="3"/>
        <v>0</v>
      </c>
      <c r="L35" s="7" t="str">
        <f t="shared" si="7"/>
        <v/>
      </c>
      <c r="M35" s="7" t="str">
        <f t="shared" si="8"/>
        <v/>
      </c>
      <c r="N35" s="2"/>
      <c r="O35" s="11" t="str">
        <f t="shared" si="4"/>
        <v/>
      </c>
      <c r="P35" s="32" t="str">
        <f>IF(O35&lt;&gt;"",(LOOKUP(O35,Alterskategorie!$A$2:$A$111,Alterskategorie!$B$2:$B$111)),"")</f>
        <v/>
      </c>
      <c r="Q35" s="11">
        <f t="shared" si="5"/>
        <v>1</v>
      </c>
      <c r="R35" s="11">
        <f>IF(ISBLANK(H35),"",COUNTIF(Q$24:Q35,Q35)-1)</f>
        <v>11</v>
      </c>
      <c r="S35" s="11">
        <f t="shared" si="6"/>
        <v>12</v>
      </c>
      <c r="T35" s="2"/>
      <c r="U35" s="32" t="str">
        <f t="shared" si="9"/>
        <v/>
      </c>
      <c r="V35" s="2"/>
    </row>
    <row r="36" spans="1:26" ht="13.5" customHeight="1" x14ac:dyDescent="0.2">
      <c r="A36" s="7" t="str">
        <f t="shared" si="10"/>
        <v/>
      </c>
      <c r="B36" s="43"/>
      <c r="C36" s="43"/>
      <c r="D36" s="44"/>
      <c r="E36" s="45"/>
      <c r="F36" s="10"/>
      <c r="G36" s="10"/>
      <c r="H36" s="7">
        <f t="shared" si="0"/>
        <v>0</v>
      </c>
      <c r="I36" s="7" t="str">
        <f t="shared" si="1"/>
        <v/>
      </c>
      <c r="J36" s="7" t="str">
        <f t="shared" si="2"/>
        <v/>
      </c>
      <c r="K36" s="7">
        <f t="shared" si="3"/>
        <v>0</v>
      </c>
      <c r="L36" s="7" t="str">
        <f t="shared" si="7"/>
        <v/>
      </c>
      <c r="M36" s="7" t="str">
        <f t="shared" si="8"/>
        <v/>
      </c>
      <c r="N36" s="2"/>
      <c r="O36" s="11" t="str">
        <f t="shared" si="4"/>
        <v/>
      </c>
      <c r="P36" s="32" t="str">
        <f>IF(O36&lt;&gt;"",(LOOKUP(O36,Alterskategorie!$A$2:$A$111,Alterskategorie!$B$2:$B$111)),"")</f>
        <v/>
      </c>
      <c r="Q36" s="11">
        <f t="shared" si="5"/>
        <v>1</v>
      </c>
      <c r="R36" s="11">
        <f>IF(ISBLANK(H36),"",COUNTIF(Q$24:Q36,Q36)-1)</f>
        <v>12</v>
      </c>
      <c r="S36" s="11">
        <f t="shared" si="6"/>
        <v>13</v>
      </c>
      <c r="T36" s="2"/>
      <c r="U36" s="32" t="str">
        <f t="shared" si="9"/>
        <v/>
      </c>
      <c r="V36" s="2"/>
    </row>
    <row r="37" spans="1:26" ht="13.5" customHeight="1" x14ac:dyDescent="0.2">
      <c r="A37" s="7" t="str">
        <f t="shared" si="10"/>
        <v/>
      </c>
      <c r="B37" s="43"/>
      <c r="C37" s="43"/>
      <c r="D37" s="44"/>
      <c r="E37" s="45"/>
      <c r="F37" s="10"/>
      <c r="G37" s="10"/>
      <c r="H37" s="7">
        <f t="shared" si="0"/>
        <v>0</v>
      </c>
      <c r="I37" s="7" t="str">
        <f t="shared" si="1"/>
        <v/>
      </c>
      <c r="J37" s="7" t="str">
        <f t="shared" si="2"/>
        <v/>
      </c>
      <c r="K37" s="7">
        <f t="shared" si="3"/>
        <v>0</v>
      </c>
      <c r="L37" s="7" t="str">
        <f t="shared" si="7"/>
        <v/>
      </c>
      <c r="M37" s="7" t="str">
        <f t="shared" si="8"/>
        <v/>
      </c>
      <c r="N37" s="2"/>
      <c r="O37" s="11" t="str">
        <f t="shared" si="4"/>
        <v/>
      </c>
      <c r="P37" s="32" t="str">
        <f>IF(O37&lt;&gt;"",(LOOKUP(O37,Alterskategorie!$A$2:$A$111,Alterskategorie!$B$2:$B$111)),"")</f>
        <v/>
      </c>
      <c r="Q37" s="11">
        <f t="shared" si="5"/>
        <v>1</v>
      </c>
      <c r="R37" s="11">
        <f>IF(ISBLANK(H37),"",COUNTIF(Q$24:Q37,Q37)-1)</f>
        <v>13</v>
      </c>
      <c r="S37" s="11">
        <f t="shared" si="6"/>
        <v>14</v>
      </c>
      <c r="T37" s="2"/>
      <c r="U37" s="32" t="str">
        <f t="shared" si="9"/>
        <v/>
      </c>
      <c r="V37" s="2"/>
    </row>
    <row r="38" spans="1:26" ht="13.5" customHeight="1" x14ac:dyDescent="0.2">
      <c r="A38" s="7" t="str">
        <f t="shared" si="10"/>
        <v/>
      </c>
      <c r="B38" s="43"/>
      <c r="C38" s="43"/>
      <c r="D38" s="44"/>
      <c r="E38" s="45"/>
      <c r="F38" s="10"/>
      <c r="G38" s="10"/>
      <c r="H38" s="7">
        <f t="shared" si="0"/>
        <v>0</v>
      </c>
      <c r="I38" s="7" t="str">
        <f t="shared" si="1"/>
        <v/>
      </c>
      <c r="J38" s="7" t="str">
        <f t="shared" si="2"/>
        <v/>
      </c>
      <c r="K38" s="7">
        <f t="shared" si="3"/>
        <v>0</v>
      </c>
      <c r="L38" s="7" t="str">
        <f t="shared" si="7"/>
        <v/>
      </c>
      <c r="M38" s="7" t="str">
        <f t="shared" si="8"/>
        <v/>
      </c>
      <c r="N38" s="2"/>
      <c r="O38" s="11" t="str">
        <f t="shared" si="4"/>
        <v/>
      </c>
      <c r="P38" s="32" t="str">
        <f>IF(O38&lt;&gt;"",(LOOKUP(O38,Alterskategorie!$A$2:$A$111,Alterskategorie!$B$2:$B$111)),"")</f>
        <v/>
      </c>
      <c r="Q38" s="11">
        <f t="shared" si="5"/>
        <v>1</v>
      </c>
      <c r="R38" s="11">
        <f>IF(ISBLANK(H38),"",COUNTIF(Q$24:Q38,Q38)-1)</f>
        <v>14</v>
      </c>
      <c r="S38" s="11">
        <f t="shared" si="6"/>
        <v>15</v>
      </c>
      <c r="T38" s="2"/>
      <c r="U38" s="32" t="str">
        <f t="shared" si="9"/>
        <v/>
      </c>
      <c r="V38" s="2"/>
    </row>
    <row r="39" spans="1:26" ht="13.5" customHeight="1" x14ac:dyDescent="0.2">
      <c r="A39" s="7" t="str">
        <f t="shared" si="10"/>
        <v/>
      </c>
      <c r="B39" s="43"/>
      <c r="C39" s="43"/>
      <c r="D39" s="44"/>
      <c r="E39" s="45"/>
      <c r="F39" s="10"/>
      <c r="G39" s="10"/>
      <c r="H39" s="7">
        <f t="shared" si="0"/>
        <v>0</v>
      </c>
      <c r="I39" s="7" t="str">
        <f t="shared" si="1"/>
        <v/>
      </c>
      <c r="J39" s="7" t="str">
        <f t="shared" si="2"/>
        <v/>
      </c>
      <c r="K39" s="7">
        <f t="shared" si="3"/>
        <v>0</v>
      </c>
      <c r="L39" s="7" t="str">
        <f t="shared" si="7"/>
        <v/>
      </c>
      <c r="M39" s="7" t="str">
        <f t="shared" si="8"/>
        <v/>
      </c>
      <c r="N39" s="2"/>
      <c r="O39" s="11" t="str">
        <f t="shared" si="4"/>
        <v/>
      </c>
      <c r="P39" s="32" t="str">
        <f>IF(O39&lt;&gt;"",(LOOKUP(O39,Alterskategorie!$A$2:$A$111,Alterskategorie!$B$2:$B$111)),"")</f>
        <v/>
      </c>
      <c r="Q39" s="11">
        <f t="shared" si="5"/>
        <v>1</v>
      </c>
      <c r="R39" s="11">
        <f>IF(ISBLANK(H39),"",COUNTIF(Q$24:Q39,Q39)-1)</f>
        <v>15</v>
      </c>
      <c r="S39" s="11">
        <f t="shared" si="6"/>
        <v>16</v>
      </c>
      <c r="T39" s="2"/>
      <c r="U39" s="32" t="str">
        <f t="shared" si="9"/>
        <v/>
      </c>
      <c r="V39" s="2"/>
    </row>
    <row r="40" spans="1:26" ht="13.5" customHeight="1" x14ac:dyDescent="0.2">
      <c r="A40" s="7" t="str">
        <f t="shared" si="10"/>
        <v/>
      </c>
      <c r="B40" s="43"/>
      <c r="C40" s="43"/>
      <c r="D40" s="44"/>
      <c r="E40" s="45"/>
      <c r="F40" s="10"/>
      <c r="G40" s="10"/>
      <c r="H40" s="7">
        <f t="shared" si="0"/>
        <v>0</v>
      </c>
      <c r="I40" s="7" t="str">
        <f t="shared" si="1"/>
        <v/>
      </c>
      <c r="J40" s="7" t="str">
        <f t="shared" si="2"/>
        <v/>
      </c>
      <c r="K40" s="7">
        <f t="shared" si="3"/>
        <v>0</v>
      </c>
      <c r="L40" s="7" t="str">
        <f t="shared" si="7"/>
        <v/>
      </c>
      <c r="M40" s="7" t="str">
        <f t="shared" si="8"/>
        <v/>
      </c>
      <c r="N40" s="2"/>
      <c r="O40" s="11" t="str">
        <f t="shared" si="4"/>
        <v/>
      </c>
      <c r="P40" s="32" t="str">
        <f>IF(O40&lt;&gt;"",(LOOKUP(O40,Alterskategorie!$A$2:$A$111,Alterskategorie!$B$2:$B$111)),"")</f>
        <v/>
      </c>
      <c r="Q40" s="11">
        <f t="shared" si="5"/>
        <v>1</v>
      </c>
      <c r="R40" s="11">
        <f>IF(ISBLANK(H40),"",COUNTIF(Q$24:Q40,Q40)-1)</f>
        <v>16</v>
      </c>
      <c r="S40" s="11">
        <f t="shared" si="6"/>
        <v>17</v>
      </c>
      <c r="T40" s="2"/>
      <c r="U40" s="32" t="str">
        <f t="shared" si="9"/>
        <v/>
      </c>
      <c r="V40" s="2"/>
    </row>
    <row r="41" spans="1:26" ht="13.5" customHeight="1" x14ac:dyDescent="0.2">
      <c r="A41" s="7" t="str">
        <f t="shared" si="10"/>
        <v/>
      </c>
      <c r="B41" s="43"/>
      <c r="C41" s="43"/>
      <c r="D41" s="44"/>
      <c r="E41" s="45"/>
      <c r="F41" s="10"/>
      <c r="G41" s="10"/>
      <c r="H41" s="7">
        <f t="shared" si="0"/>
        <v>0</v>
      </c>
      <c r="I41" s="7" t="str">
        <f t="shared" si="1"/>
        <v/>
      </c>
      <c r="J41" s="7" t="str">
        <f t="shared" si="2"/>
        <v/>
      </c>
      <c r="K41" s="7">
        <f t="shared" si="3"/>
        <v>0</v>
      </c>
      <c r="L41" s="7" t="str">
        <f t="shared" si="7"/>
        <v/>
      </c>
      <c r="M41" s="7" t="str">
        <f t="shared" si="8"/>
        <v/>
      </c>
      <c r="N41" s="2"/>
      <c r="O41" s="11" t="str">
        <f t="shared" si="4"/>
        <v/>
      </c>
      <c r="P41" s="32" t="str">
        <f>IF(O41&lt;&gt;"",(LOOKUP(O41,Alterskategorie!$A$2:$A$111,Alterskategorie!$B$2:$B$111)),"")</f>
        <v/>
      </c>
      <c r="Q41" s="11">
        <f t="shared" si="5"/>
        <v>1</v>
      </c>
      <c r="R41" s="11">
        <f>IF(ISBLANK(H41),"",COUNTIF(Q$24:Q41,Q41)-1)</f>
        <v>17</v>
      </c>
      <c r="S41" s="11">
        <f t="shared" si="6"/>
        <v>18</v>
      </c>
      <c r="T41" s="2"/>
      <c r="U41" s="32" t="str">
        <f t="shared" si="9"/>
        <v/>
      </c>
      <c r="V41" s="2"/>
    </row>
    <row r="42" spans="1:26" ht="13.5" customHeight="1" x14ac:dyDescent="0.2">
      <c r="A42" s="7" t="str">
        <f t="shared" si="10"/>
        <v/>
      </c>
      <c r="B42" s="43"/>
      <c r="C42" s="43"/>
      <c r="D42" s="44"/>
      <c r="E42" s="45"/>
      <c r="F42" s="10"/>
      <c r="G42" s="10"/>
      <c r="H42" s="7">
        <f t="shared" si="0"/>
        <v>0</v>
      </c>
      <c r="I42" s="7" t="str">
        <f t="shared" si="1"/>
        <v/>
      </c>
      <c r="J42" s="7" t="str">
        <f t="shared" si="2"/>
        <v/>
      </c>
      <c r="K42" s="7">
        <f t="shared" si="3"/>
        <v>0</v>
      </c>
      <c r="L42" s="7" t="str">
        <f t="shared" si="7"/>
        <v/>
      </c>
      <c r="M42" s="7" t="str">
        <f t="shared" si="8"/>
        <v/>
      </c>
      <c r="N42" s="2"/>
      <c r="O42" s="11" t="str">
        <f t="shared" si="4"/>
        <v/>
      </c>
      <c r="P42" s="32" t="str">
        <f>IF(O42&lt;&gt;"",(LOOKUP(O42,Alterskategorie!$A$2:$A$111,Alterskategorie!$B$2:$B$111)),"")</f>
        <v/>
      </c>
      <c r="Q42" s="11">
        <f t="shared" si="5"/>
        <v>1</v>
      </c>
      <c r="R42" s="11">
        <f>IF(ISBLANK(H42),"",COUNTIF(Q$24:Q42,Q42)-1)</f>
        <v>18</v>
      </c>
      <c r="S42" s="11">
        <f t="shared" si="6"/>
        <v>19</v>
      </c>
      <c r="T42" s="2"/>
      <c r="U42" s="32" t="str">
        <f t="shared" si="9"/>
        <v/>
      </c>
      <c r="V42" s="2"/>
    </row>
    <row r="43" spans="1:26" ht="13.5" customHeight="1" x14ac:dyDescent="0.2">
      <c r="A43" s="7" t="str">
        <f t="shared" si="10"/>
        <v/>
      </c>
      <c r="B43" s="43"/>
      <c r="C43" s="43"/>
      <c r="D43" s="44"/>
      <c r="E43" s="45"/>
      <c r="F43" s="10"/>
      <c r="G43" s="10"/>
      <c r="H43" s="7">
        <f t="shared" si="0"/>
        <v>0</v>
      </c>
      <c r="I43" s="7" t="str">
        <f t="shared" si="1"/>
        <v/>
      </c>
      <c r="J43" s="7" t="str">
        <f t="shared" si="2"/>
        <v/>
      </c>
      <c r="K43" s="7">
        <f t="shared" si="3"/>
        <v>0</v>
      </c>
      <c r="L43" s="7" t="str">
        <f t="shared" si="7"/>
        <v/>
      </c>
      <c r="M43" s="7" t="str">
        <f t="shared" si="8"/>
        <v/>
      </c>
      <c r="N43" s="2"/>
      <c r="O43" s="11" t="str">
        <f t="shared" si="4"/>
        <v/>
      </c>
      <c r="P43" s="32" t="str">
        <f>IF(O43&lt;&gt;"",(LOOKUP(O43,Alterskategorie!$A$2:$A$111,Alterskategorie!$B$2:$B$111)),"")</f>
        <v/>
      </c>
      <c r="Q43" s="11">
        <f t="shared" si="5"/>
        <v>1</v>
      </c>
      <c r="R43" s="11">
        <f>IF(ISBLANK(H43),"",COUNTIF(Q$24:Q43,Q43)-1)</f>
        <v>19</v>
      </c>
      <c r="S43" s="11">
        <f t="shared" si="6"/>
        <v>20</v>
      </c>
      <c r="T43" s="2"/>
      <c r="U43" s="32" t="str">
        <f t="shared" si="9"/>
        <v/>
      </c>
      <c r="V43" s="2"/>
    </row>
    <row r="44" spans="1:26" ht="13.5" customHeight="1" x14ac:dyDescent="0.2">
      <c r="A44" s="7" t="str">
        <f t="shared" si="10"/>
        <v/>
      </c>
      <c r="B44" s="43"/>
      <c r="C44" s="43"/>
      <c r="D44" s="44"/>
      <c r="E44" s="45"/>
      <c r="F44" s="10"/>
      <c r="G44" s="10"/>
      <c r="H44" s="7">
        <f t="shared" si="0"/>
        <v>0</v>
      </c>
      <c r="I44" s="7" t="str">
        <f t="shared" si="1"/>
        <v/>
      </c>
      <c r="J44" s="7" t="str">
        <f t="shared" si="2"/>
        <v/>
      </c>
      <c r="K44" s="7">
        <f t="shared" si="3"/>
        <v>0</v>
      </c>
      <c r="L44" s="7" t="str">
        <f t="shared" si="7"/>
        <v/>
      </c>
      <c r="M44" s="7" t="str">
        <f t="shared" si="8"/>
        <v/>
      </c>
      <c r="N44" s="2"/>
      <c r="O44" s="11" t="str">
        <f t="shared" si="4"/>
        <v/>
      </c>
      <c r="P44" s="32" t="str">
        <f>IF(O44&lt;&gt;"",(LOOKUP(O44,Alterskategorie!$A$2:$A$111,Alterskategorie!$B$2:$B$111)),"")</f>
        <v/>
      </c>
      <c r="Q44" s="11">
        <f t="shared" si="5"/>
        <v>1</v>
      </c>
      <c r="R44" s="11">
        <f>IF(ISBLANK(H44),"",COUNTIF(Q$24:Q44,Q44)-1)</f>
        <v>20</v>
      </c>
      <c r="S44" s="11">
        <f t="shared" si="6"/>
        <v>21</v>
      </c>
      <c r="T44" s="2"/>
      <c r="U44" s="32" t="str">
        <f t="shared" si="9"/>
        <v/>
      </c>
      <c r="V44" s="2"/>
    </row>
    <row r="45" spans="1:26" ht="13.5" customHeight="1" x14ac:dyDescent="0.2">
      <c r="A45" s="7" t="str">
        <f t="shared" si="10"/>
        <v/>
      </c>
      <c r="B45" s="43"/>
      <c r="C45" s="43"/>
      <c r="D45" s="44"/>
      <c r="E45" s="45"/>
      <c r="F45" s="10"/>
      <c r="G45" s="10"/>
      <c r="H45" s="7">
        <f t="shared" si="0"/>
        <v>0</v>
      </c>
      <c r="I45" s="7" t="str">
        <f t="shared" si="1"/>
        <v/>
      </c>
      <c r="J45" s="7" t="str">
        <f t="shared" si="2"/>
        <v/>
      </c>
      <c r="K45" s="7">
        <f t="shared" si="3"/>
        <v>0</v>
      </c>
      <c r="L45" s="7" t="str">
        <f t="shared" si="7"/>
        <v/>
      </c>
      <c r="M45" s="7" t="str">
        <f t="shared" si="8"/>
        <v/>
      </c>
      <c r="N45" s="2"/>
      <c r="O45" s="11" t="str">
        <f t="shared" si="4"/>
        <v/>
      </c>
      <c r="P45" s="32" t="str">
        <f>IF(O45&lt;&gt;"",(LOOKUP(O45,Alterskategorie!$A$2:$A$111,Alterskategorie!$B$2:$B$111)),"")</f>
        <v/>
      </c>
      <c r="Q45" s="11">
        <f t="shared" si="5"/>
        <v>1</v>
      </c>
      <c r="R45" s="11">
        <f>IF(ISBLANK(H45),"",COUNTIF(Q$24:Q45,Q45)-1)</f>
        <v>21</v>
      </c>
      <c r="S45" s="11">
        <f t="shared" si="6"/>
        <v>22</v>
      </c>
      <c r="T45" s="2"/>
      <c r="U45" s="32" t="str">
        <f t="shared" si="9"/>
        <v/>
      </c>
      <c r="V45" s="2"/>
    </row>
    <row r="46" spans="1:26" ht="13.5" customHeight="1" x14ac:dyDescent="0.2">
      <c r="A46" s="7" t="str">
        <f t="shared" si="10"/>
        <v/>
      </c>
      <c r="B46" s="43"/>
      <c r="C46" s="43"/>
      <c r="D46" s="44"/>
      <c r="E46" s="45"/>
      <c r="F46" s="10"/>
      <c r="G46" s="10"/>
      <c r="H46" s="7">
        <f t="shared" si="0"/>
        <v>0</v>
      </c>
      <c r="I46" s="7" t="str">
        <f t="shared" si="1"/>
        <v/>
      </c>
      <c r="J46" s="7" t="str">
        <f t="shared" si="2"/>
        <v/>
      </c>
      <c r="K46" s="7">
        <f t="shared" si="3"/>
        <v>0</v>
      </c>
      <c r="L46" s="7" t="str">
        <f t="shared" si="7"/>
        <v/>
      </c>
      <c r="M46" s="7" t="str">
        <f t="shared" si="8"/>
        <v/>
      </c>
      <c r="N46" s="2"/>
      <c r="O46" s="11" t="str">
        <f t="shared" si="4"/>
        <v/>
      </c>
      <c r="P46" s="32" t="str">
        <f>IF(O46&lt;&gt;"",(LOOKUP(O46,Alterskategorie!$A$2:$A$111,Alterskategorie!$B$2:$B$111)),"")</f>
        <v/>
      </c>
      <c r="Q46" s="11">
        <f t="shared" si="5"/>
        <v>1</v>
      </c>
      <c r="R46" s="11">
        <f>IF(ISBLANK(H46),"",COUNTIF(Q$24:Q46,Q46)-1)</f>
        <v>22</v>
      </c>
      <c r="S46" s="11">
        <f t="shared" si="6"/>
        <v>23</v>
      </c>
      <c r="T46" s="2"/>
      <c r="U46" s="32" t="str">
        <f t="shared" si="9"/>
        <v/>
      </c>
      <c r="V46" s="2"/>
    </row>
    <row r="47" spans="1:26" ht="13.5" customHeight="1" x14ac:dyDescent="0.2">
      <c r="A47" s="7" t="str">
        <f t="shared" si="10"/>
        <v/>
      </c>
      <c r="B47" s="43"/>
      <c r="C47" s="43"/>
      <c r="D47" s="44"/>
      <c r="E47" s="45"/>
      <c r="F47" s="10"/>
      <c r="G47" s="10"/>
      <c r="H47" s="7">
        <f t="shared" si="0"/>
        <v>0</v>
      </c>
      <c r="I47" s="7" t="str">
        <f t="shared" si="1"/>
        <v/>
      </c>
      <c r="J47" s="7" t="str">
        <f t="shared" si="2"/>
        <v/>
      </c>
      <c r="K47" s="7">
        <f t="shared" si="3"/>
        <v>0</v>
      </c>
      <c r="L47" s="7" t="str">
        <f t="shared" si="7"/>
        <v/>
      </c>
      <c r="M47" s="7" t="str">
        <f t="shared" si="8"/>
        <v/>
      </c>
      <c r="N47" s="2"/>
      <c r="O47" s="11" t="str">
        <f t="shared" si="4"/>
        <v/>
      </c>
      <c r="P47" s="32" t="str">
        <f>IF(O47&lt;&gt;"",(LOOKUP(O47,Alterskategorie!$A$2:$A$111,Alterskategorie!$B$2:$B$111)),"")</f>
        <v/>
      </c>
      <c r="Q47" s="11">
        <f t="shared" si="5"/>
        <v>1</v>
      </c>
      <c r="R47" s="11">
        <f>IF(ISBLANK(H47),"",COUNTIF(Q$24:Q47,Q47)-1)</f>
        <v>23</v>
      </c>
      <c r="S47" s="11">
        <f t="shared" si="6"/>
        <v>24</v>
      </c>
      <c r="T47" s="2"/>
      <c r="U47" s="32" t="str">
        <f t="shared" si="9"/>
        <v/>
      </c>
      <c r="V47" s="2"/>
    </row>
    <row r="48" spans="1:26" ht="13.5" customHeight="1" x14ac:dyDescent="0.2">
      <c r="A48" s="7" t="str">
        <f t="shared" si="10"/>
        <v/>
      </c>
      <c r="B48" s="43"/>
      <c r="C48" s="43"/>
      <c r="D48" s="44"/>
      <c r="E48" s="45"/>
      <c r="F48" s="10"/>
      <c r="G48" s="10"/>
      <c r="H48" s="7">
        <f t="shared" si="0"/>
        <v>0</v>
      </c>
      <c r="I48" s="7" t="str">
        <f t="shared" si="1"/>
        <v/>
      </c>
      <c r="J48" s="7" t="str">
        <f t="shared" si="2"/>
        <v/>
      </c>
      <c r="K48" s="7">
        <f t="shared" si="3"/>
        <v>0</v>
      </c>
      <c r="L48" s="7" t="str">
        <f t="shared" si="7"/>
        <v/>
      </c>
      <c r="M48" s="7" t="str">
        <f t="shared" si="8"/>
        <v/>
      </c>
      <c r="N48" s="2"/>
      <c r="O48" s="11" t="str">
        <f t="shared" si="4"/>
        <v/>
      </c>
      <c r="P48" s="32" t="str">
        <f>IF(O48&lt;&gt;"",(LOOKUP(O48,Alterskategorie!$A$2:$A$111,Alterskategorie!$B$2:$B$111)),"")</f>
        <v/>
      </c>
      <c r="Q48" s="11">
        <f t="shared" si="5"/>
        <v>1</v>
      </c>
      <c r="R48" s="11">
        <f>IF(ISBLANK(H48),"",COUNTIF(Q$24:Q48,Q48)-1)</f>
        <v>24</v>
      </c>
      <c r="S48" s="11">
        <f t="shared" si="6"/>
        <v>25</v>
      </c>
      <c r="T48" s="2"/>
      <c r="U48" s="32" t="str">
        <f t="shared" si="9"/>
        <v/>
      </c>
      <c r="V48" s="2"/>
    </row>
    <row r="49" spans="1:23" ht="13.5" customHeight="1" x14ac:dyDescent="0.2">
      <c r="A49" s="7" t="str">
        <f t="shared" si="10"/>
        <v/>
      </c>
      <c r="B49" s="43"/>
      <c r="C49" s="43"/>
      <c r="D49" s="44"/>
      <c r="E49" s="45"/>
      <c r="F49" s="10"/>
      <c r="G49" s="10"/>
      <c r="H49" s="7">
        <f t="shared" si="0"/>
        <v>0</v>
      </c>
      <c r="I49" s="7" t="str">
        <f t="shared" si="1"/>
        <v/>
      </c>
      <c r="J49" s="7" t="str">
        <f t="shared" si="2"/>
        <v/>
      </c>
      <c r="K49" s="7">
        <f t="shared" si="3"/>
        <v>0</v>
      </c>
      <c r="L49" s="7" t="str">
        <f t="shared" si="7"/>
        <v/>
      </c>
      <c r="M49" s="7" t="str">
        <f t="shared" si="8"/>
        <v/>
      </c>
      <c r="N49" s="2"/>
      <c r="O49" s="11" t="str">
        <f t="shared" si="4"/>
        <v/>
      </c>
      <c r="P49" s="32" t="str">
        <f>IF(O49&lt;&gt;"",(LOOKUP(O49,Alterskategorie!$A$2:$A$111,Alterskategorie!$B$2:$B$111)),"")</f>
        <v/>
      </c>
      <c r="Q49" s="11">
        <f t="shared" si="5"/>
        <v>1</v>
      </c>
      <c r="R49" s="11">
        <f>IF(ISBLANK(H49),"",COUNTIF(Q$24:Q49,Q49)-1)</f>
        <v>25</v>
      </c>
      <c r="S49" s="11">
        <f t="shared" si="6"/>
        <v>26</v>
      </c>
      <c r="T49" s="2"/>
      <c r="U49" s="32" t="str">
        <f t="shared" si="9"/>
        <v/>
      </c>
      <c r="V49" s="2"/>
    </row>
    <row r="50" spans="1:23" ht="13.5" customHeight="1" x14ac:dyDescent="0.2">
      <c r="A50" s="7" t="str">
        <f t="shared" si="10"/>
        <v/>
      </c>
      <c r="B50" s="43"/>
      <c r="C50" s="43"/>
      <c r="D50" s="44"/>
      <c r="E50" s="45"/>
      <c r="F50" s="10"/>
      <c r="G50" s="10"/>
      <c r="H50" s="7">
        <f t="shared" si="0"/>
        <v>0</v>
      </c>
      <c r="I50" s="7" t="str">
        <f t="shared" si="1"/>
        <v/>
      </c>
      <c r="J50" s="7" t="str">
        <f t="shared" si="2"/>
        <v/>
      </c>
      <c r="K50" s="7">
        <f t="shared" si="3"/>
        <v>0</v>
      </c>
      <c r="L50" s="7" t="str">
        <f t="shared" si="7"/>
        <v/>
      </c>
      <c r="M50" s="7" t="str">
        <f t="shared" si="8"/>
        <v/>
      </c>
      <c r="N50" s="2"/>
      <c r="O50" s="11" t="str">
        <f t="shared" si="4"/>
        <v/>
      </c>
      <c r="P50" s="32" t="str">
        <f>IF(O50&lt;&gt;"",(LOOKUP(O50,Alterskategorie!$A$2:$A$111,Alterskategorie!$B$2:$B$111)),"")</f>
        <v/>
      </c>
      <c r="Q50" s="11">
        <f t="shared" si="5"/>
        <v>1</v>
      </c>
      <c r="R50" s="11">
        <f>IF(ISBLANK(H50),"",COUNTIF(Q$24:Q50,Q50)-1)</f>
        <v>26</v>
      </c>
      <c r="S50" s="11">
        <f t="shared" si="6"/>
        <v>27</v>
      </c>
      <c r="T50" s="2"/>
      <c r="U50" s="32" t="str">
        <f t="shared" si="9"/>
        <v/>
      </c>
      <c r="V50" s="2"/>
    </row>
    <row r="51" spans="1:23" ht="13.5" customHeight="1" x14ac:dyDescent="0.2">
      <c r="A51" s="7" t="str">
        <f t="shared" si="10"/>
        <v/>
      </c>
      <c r="B51" s="43"/>
      <c r="C51" s="43"/>
      <c r="D51" s="44"/>
      <c r="E51" s="45"/>
      <c r="F51" s="10"/>
      <c r="G51" s="10"/>
      <c r="H51" s="7">
        <f t="shared" si="0"/>
        <v>0</v>
      </c>
      <c r="I51" s="7" t="str">
        <f t="shared" si="1"/>
        <v/>
      </c>
      <c r="J51" s="7" t="str">
        <f t="shared" si="2"/>
        <v/>
      </c>
      <c r="K51" s="7">
        <f t="shared" si="3"/>
        <v>0</v>
      </c>
      <c r="L51" s="7" t="str">
        <f t="shared" si="7"/>
        <v/>
      </c>
      <c r="M51" s="7" t="str">
        <f t="shared" si="8"/>
        <v/>
      </c>
      <c r="N51" s="2"/>
      <c r="O51" s="11" t="str">
        <f t="shared" si="4"/>
        <v/>
      </c>
      <c r="P51" s="32" t="str">
        <f>IF(O51&lt;&gt;"",(LOOKUP(O51,Alterskategorie!$A$2:$A$111,Alterskategorie!$B$2:$B$111)),"")</f>
        <v/>
      </c>
      <c r="Q51" s="11">
        <f t="shared" si="5"/>
        <v>1</v>
      </c>
      <c r="R51" s="11">
        <f>IF(ISBLANK(H51),"",COUNTIF(Q$24:Q51,Q51)-1)</f>
        <v>27</v>
      </c>
      <c r="S51" s="11">
        <f t="shared" si="6"/>
        <v>28</v>
      </c>
      <c r="T51" s="2"/>
      <c r="U51" s="32" t="str">
        <f t="shared" si="9"/>
        <v/>
      </c>
      <c r="V51" s="2"/>
    </row>
    <row r="52" spans="1:23" ht="13.5" customHeight="1" x14ac:dyDescent="0.2">
      <c r="A52" s="7" t="str">
        <f t="shared" si="10"/>
        <v/>
      </c>
      <c r="B52" s="43"/>
      <c r="C52" s="43"/>
      <c r="D52" s="44"/>
      <c r="E52" s="45"/>
      <c r="F52" s="10"/>
      <c r="G52" s="10"/>
      <c r="H52" s="7">
        <f t="shared" si="0"/>
        <v>0</v>
      </c>
      <c r="I52" s="7" t="str">
        <f t="shared" si="1"/>
        <v/>
      </c>
      <c r="J52" s="7" t="str">
        <f t="shared" si="2"/>
        <v/>
      </c>
      <c r="K52" s="7">
        <f t="shared" si="3"/>
        <v>0</v>
      </c>
      <c r="L52" s="7" t="str">
        <f t="shared" si="7"/>
        <v/>
      </c>
      <c r="M52" s="7" t="str">
        <f t="shared" si="8"/>
        <v/>
      </c>
      <c r="N52" s="2"/>
      <c r="O52" s="11" t="str">
        <f t="shared" si="4"/>
        <v/>
      </c>
      <c r="P52" s="32" t="str">
        <f>IF(O52&lt;&gt;"",(LOOKUP(O52,Alterskategorie!$A$2:$A$111,Alterskategorie!$B$2:$B$111)),"")</f>
        <v/>
      </c>
      <c r="Q52" s="11">
        <f t="shared" si="5"/>
        <v>1</v>
      </c>
      <c r="R52" s="11">
        <f>IF(ISBLANK(H52),"",COUNTIF(Q$24:Q52,Q52)-1)</f>
        <v>28</v>
      </c>
      <c r="S52" s="11">
        <f t="shared" si="6"/>
        <v>29</v>
      </c>
      <c r="T52" s="2"/>
      <c r="U52" s="32" t="str">
        <f t="shared" si="9"/>
        <v/>
      </c>
      <c r="V52" s="2"/>
    </row>
    <row r="53" spans="1:23" ht="13.5" customHeight="1" x14ac:dyDescent="0.2">
      <c r="A53" s="7" t="str">
        <f t="shared" si="10"/>
        <v/>
      </c>
      <c r="B53" s="43"/>
      <c r="C53" s="43"/>
      <c r="D53" s="44"/>
      <c r="E53" s="45"/>
      <c r="F53" s="10"/>
      <c r="G53" s="10"/>
      <c r="H53" s="7">
        <f t="shared" si="0"/>
        <v>0</v>
      </c>
      <c r="I53" s="7" t="str">
        <f t="shared" si="1"/>
        <v/>
      </c>
      <c r="J53" s="7" t="str">
        <f t="shared" si="2"/>
        <v/>
      </c>
      <c r="K53" s="7">
        <f t="shared" si="3"/>
        <v>0</v>
      </c>
      <c r="L53" s="7" t="str">
        <f t="shared" si="7"/>
        <v/>
      </c>
      <c r="M53" s="7" t="str">
        <f t="shared" si="8"/>
        <v/>
      </c>
      <c r="N53" s="2"/>
      <c r="O53" s="11" t="str">
        <f t="shared" si="4"/>
        <v/>
      </c>
      <c r="P53" s="32" t="str">
        <f>IF(O53&lt;&gt;"",(LOOKUP(O53,Alterskategorie!$A$2:$A$111,Alterskategorie!$B$2:$B$111)),"")</f>
        <v/>
      </c>
      <c r="Q53" s="11">
        <f t="shared" si="5"/>
        <v>1</v>
      </c>
      <c r="R53" s="11">
        <f>IF(ISBLANK(H53),"",COUNTIF(Q$24:Q53,Q53)-1)</f>
        <v>29</v>
      </c>
      <c r="S53" s="11">
        <f t="shared" si="6"/>
        <v>30</v>
      </c>
      <c r="T53" s="2"/>
      <c r="U53" s="32" t="str">
        <f t="shared" si="9"/>
        <v/>
      </c>
      <c r="V53" s="2"/>
    </row>
    <row r="54" spans="1:23" ht="13.5" customHeight="1" x14ac:dyDescent="0.2">
      <c r="A54" s="7" t="str">
        <f t="shared" si="10"/>
        <v/>
      </c>
      <c r="B54" s="43"/>
      <c r="C54" s="43"/>
      <c r="D54" s="44"/>
      <c r="E54" s="45"/>
      <c r="F54" s="10"/>
      <c r="G54" s="10"/>
      <c r="H54" s="7">
        <f t="shared" si="0"/>
        <v>0</v>
      </c>
      <c r="I54" s="7" t="str">
        <f t="shared" si="1"/>
        <v/>
      </c>
      <c r="J54" s="7" t="str">
        <f t="shared" si="2"/>
        <v/>
      </c>
      <c r="K54" s="7">
        <f t="shared" si="3"/>
        <v>0</v>
      </c>
      <c r="L54" s="7" t="str">
        <f t="shared" si="7"/>
        <v/>
      </c>
      <c r="M54" s="7" t="str">
        <f t="shared" si="8"/>
        <v/>
      </c>
      <c r="N54" s="2"/>
      <c r="O54" s="11" t="str">
        <f t="shared" si="4"/>
        <v/>
      </c>
      <c r="P54" s="32" t="str">
        <f>IF(O54&lt;&gt;"",(LOOKUP(O54,Alterskategorie!$A$2:$A$111,Alterskategorie!$B$2:$B$111)),"")</f>
        <v/>
      </c>
      <c r="Q54" s="11">
        <f t="shared" si="5"/>
        <v>1</v>
      </c>
      <c r="R54" s="11">
        <f>IF(ISBLANK(H54),"",COUNTIF(Q$24:Q54,Q54)-1)</f>
        <v>30</v>
      </c>
      <c r="S54" s="11">
        <f t="shared" si="6"/>
        <v>31</v>
      </c>
      <c r="T54" s="2"/>
      <c r="U54" s="32" t="str">
        <f t="shared" si="9"/>
        <v/>
      </c>
      <c r="V54" s="2"/>
    </row>
    <row r="55" spans="1:23" ht="13.5" customHeight="1" x14ac:dyDescent="0.2">
      <c r="A55" s="7" t="str">
        <f t="shared" si="10"/>
        <v/>
      </c>
      <c r="B55" s="43"/>
      <c r="C55" s="43"/>
      <c r="D55" s="44"/>
      <c r="E55" s="45"/>
      <c r="F55" s="10"/>
      <c r="G55" s="10"/>
      <c r="H55" s="7">
        <f t="shared" si="0"/>
        <v>0</v>
      </c>
      <c r="I55" s="7" t="str">
        <f t="shared" si="1"/>
        <v/>
      </c>
      <c r="J55" s="7" t="str">
        <f t="shared" si="2"/>
        <v/>
      </c>
      <c r="K55" s="7">
        <f t="shared" si="3"/>
        <v>0</v>
      </c>
      <c r="L55" s="7" t="str">
        <f t="shared" si="7"/>
        <v/>
      </c>
      <c r="M55" s="7" t="str">
        <f t="shared" si="8"/>
        <v/>
      </c>
      <c r="N55" s="2"/>
      <c r="O55" s="11" t="str">
        <f t="shared" si="4"/>
        <v/>
      </c>
      <c r="P55" s="32" t="str">
        <f>IF(O55&lt;&gt;"",(LOOKUP(O55,Alterskategorie!$A$2:$A$111,Alterskategorie!$B$2:$B$111)),"")</f>
        <v/>
      </c>
      <c r="Q55" s="11">
        <f t="shared" si="5"/>
        <v>1</v>
      </c>
      <c r="R55" s="11">
        <f>IF(ISBLANK(H55),"",COUNTIF(Q$24:Q55,Q55)-1)</f>
        <v>31</v>
      </c>
      <c r="S55" s="11">
        <f t="shared" si="6"/>
        <v>32</v>
      </c>
      <c r="T55" s="2"/>
      <c r="U55" s="32" t="str">
        <f t="shared" si="9"/>
        <v/>
      </c>
      <c r="V55" s="2"/>
    </row>
    <row r="56" spans="1:23" ht="13.5" customHeight="1" x14ac:dyDescent="0.2">
      <c r="A56" s="7" t="str">
        <f t="shared" si="10"/>
        <v/>
      </c>
      <c r="B56" s="43"/>
      <c r="C56" s="43"/>
      <c r="D56" s="44"/>
      <c r="E56" s="45"/>
      <c r="F56" s="10"/>
      <c r="G56" s="10"/>
      <c r="H56" s="7">
        <f t="shared" si="0"/>
        <v>0</v>
      </c>
      <c r="I56" s="7" t="str">
        <f t="shared" si="1"/>
        <v/>
      </c>
      <c r="J56" s="7" t="str">
        <f t="shared" si="2"/>
        <v/>
      </c>
      <c r="K56" s="7">
        <f t="shared" si="3"/>
        <v>0</v>
      </c>
      <c r="L56" s="7" t="str">
        <f t="shared" si="7"/>
        <v/>
      </c>
      <c r="M56" s="7" t="str">
        <f t="shared" si="8"/>
        <v/>
      </c>
      <c r="N56" s="2"/>
      <c r="O56" s="11" t="str">
        <f t="shared" si="4"/>
        <v/>
      </c>
      <c r="P56" s="32" t="str">
        <f>IF(O56&lt;&gt;"",(LOOKUP(O56,Alterskategorie!$A$2:$A$111,Alterskategorie!$B$2:$B$111)),"")</f>
        <v/>
      </c>
      <c r="Q56" s="11">
        <f t="shared" si="5"/>
        <v>1</v>
      </c>
      <c r="R56" s="11">
        <f>IF(ISBLANK(H56),"",COUNTIF(Q$24:Q56,Q56)-1)</f>
        <v>32</v>
      </c>
      <c r="S56" s="11">
        <f t="shared" si="6"/>
        <v>33</v>
      </c>
      <c r="T56" s="2"/>
      <c r="U56" s="32" t="str">
        <f t="shared" si="9"/>
        <v/>
      </c>
      <c r="V56" s="2"/>
    </row>
    <row r="57" spans="1:23" ht="13.5" customHeight="1" x14ac:dyDescent="0.2">
      <c r="A57" s="7" t="str">
        <f t="shared" si="10"/>
        <v/>
      </c>
      <c r="B57" s="43"/>
      <c r="C57" s="43"/>
      <c r="D57" s="44"/>
      <c r="E57" s="45"/>
      <c r="F57" s="10"/>
      <c r="G57" s="10"/>
      <c r="H57" s="7">
        <f t="shared" si="0"/>
        <v>0</v>
      </c>
      <c r="I57" s="7" t="str">
        <f t="shared" si="1"/>
        <v/>
      </c>
      <c r="J57" s="7" t="str">
        <f t="shared" si="2"/>
        <v/>
      </c>
      <c r="K57" s="7">
        <f t="shared" si="3"/>
        <v>0</v>
      </c>
      <c r="L57" s="7" t="str">
        <f t="shared" si="7"/>
        <v/>
      </c>
      <c r="M57" s="7" t="str">
        <f t="shared" si="8"/>
        <v/>
      </c>
      <c r="N57" s="2"/>
      <c r="O57" s="11" t="str">
        <f t="shared" si="4"/>
        <v/>
      </c>
      <c r="P57" s="32" t="str">
        <f>IF(O57&lt;&gt;"",(LOOKUP(O57,Alterskategorie!$A$2:$A$111,Alterskategorie!$B$2:$B$111)),"")</f>
        <v/>
      </c>
      <c r="Q57" s="11">
        <f t="shared" si="5"/>
        <v>1</v>
      </c>
      <c r="R57" s="11">
        <f>IF(ISBLANK(H57),"",COUNTIF(Q$24:Q57,Q57)-1)</f>
        <v>33</v>
      </c>
      <c r="S57" s="11">
        <f t="shared" si="6"/>
        <v>34</v>
      </c>
      <c r="T57" s="2"/>
      <c r="U57" s="32" t="str">
        <f t="shared" si="9"/>
        <v/>
      </c>
      <c r="V57" s="2"/>
    </row>
    <row r="58" spans="1:23" ht="13.5" customHeight="1" x14ac:dyDescent="0.2">
      <c r="A58" s="7" t="str">
        <f t="shared" si="10"/>
        <v/>
      </c>
      <c r="B58" s="43"/>
      <c r="C58" s="43"/>
      <c r="D58" s="44"/>
      <c r="E58" s="45"/>
      <c r="F58" s="10"/>
      <c r="G58" s="10"/>
      <c r="H58" s="7">
        <f t="shared" si="0"/>
        <v>0</v>
      </c>
      <c r="I58" s="7" t="str">
        <f t="shared" si="1"/>
        <v/>
      </c>
      <c r="J58" s="7" t="str">
        <f t="shared" si="2"/>
        <v/>
      </c>
      <c r="K58" s="7">
        <f t="shared" si="3"/>
        <v>0</v>
      </c>
      <c r="L58" s="7" t="str">
        <f t="shared" si="7"/>
        <v/>
      </c>
      <c r="M58" s="7" t="str">
        <f t="shared" si="8"/>
        <v/>
      </c>
      <c r="N58" s="2"/>
      <c r="O58" s="11" t="str">
        <f t="shared" si="4"/>
        <v/>
      </c>
      <c r="P58" s="32" t="str">
        <f>IF(O58&lt;&gt;"",(LOOKUP(O58,Alterskategorie!$A$2:$A$111,Alterskategorie!$B$2:$B$111)),"")</f>
        <v/>
      </c>
      <c r="Q58" s="11">
        <f t="shared" si="5"/>
        <v>1</v>
      </c>
      <c r="R58" s="11">
        <f>IF(ISBLANK(H58),"",COUNTIF(Q$24:Q58,Q58)-1)</f>
        <v>34</v>
      </c>
      <c r="S58" s="11">
        <f t="shared" si="6"/>
        <v>35</v>
      </c>
      <c r="T58" s="2"/>
      <c r="U58" s="32" t="str">
        <f t="shared" si="9"/>
        <v/>
      </c>
      <c r="V58" s="2"/>
    </row>
    <row r="59" spans="1:23" ht="15" customHeight="1" x14ac:dyDescent="0.2">
      <c r="A59" s="13"/>
      <c r="B59" s="13"/>
      <c r="C59" s="13"/>
      <c r="D59" s="13"/>
      <c r="E59" s="67" t="s">
        <v>70</v>
      </c>
      <c r="F59" s="68"/>
      <c r="G59" s="68"/>
      <c r="H59" s="68"/>
      <c r="I59" s="69"/>
      <c r="J59" s="7">
        <f>SUM(J24:J58)</f>
        <v>0</v>
      </c>
      <c r="K59" s="7">
        <f>SUM(K24:K58)</f>
        <v>0</v>
      </c>
      <c r="L59" s="14"/>
      <c r="M59" s="15"/>
      <c r="N59" s="2"/>
      <c r="O59" s="15"/>
      <c r="P59" s="15"/>
      <c r="Q59" s="15"/>
      <c r="R59" s="15"/>
      <c r="S59" s="15"/>
      <c r="T59" s="15"/>
      <c r="U59" s="20"/>
      <c r="V59" s="2"/>
      <c r="W59" s="15"/>
    </row>
    <row r="60" spans="1:23" ht="15" customHeight="1" x14ac:dyDescent="0.2">
      <c r="A60" s="4"/>
      <c r="B60" s="4"/>
      <c r="C60" s="4"/>
      <c r="D60" s="4"/>
      <c r="E60" s="67" t="s">
        <v>71</v>
      </c>
      <c r="F60" s="68"/>
      <c r="G60" s="68"/>
      <c r="H60" s="68"/>
      <c r="I60" s="68"/>
      <c r="J60" s="16"/>
      <c r="K60" s="38">
        <f>ROUNDDOWN((K59*3%),2)</f>
        <v>0</v>
      </c>
      <c r="L60" s="4"/>
      <c r="M60" s="4"/>
      <c r="N60" s="2"/>
      <c r="O60" s="5"/>
      <c r="P60" s="5"/>
      <c r="Q60" s="5"/>
      <c r="R60" s="5"/>
      <c r="S60" s="5"/>
      <c r="T60" s="5"/>
      <c r="U60" s="18"/>
      <c r="V60" s="2"/>
      <c r="W60" s="17"/>
    </row>
    <row r="61" spans="1:23" x14ac:dyDescent="0.2">
      <c r="J61" s="24"/>
      <c r="V61" s="36"/>
    </row>
  </sheetData>
  <sheetProtection algorithmName="SHA-512" hashValue="ca7ta61xCHZBsdH0Q6hxJbNbr3uHcMYx8RA9kJOzoTQgdcM9kmpmEj8hGFqrJ6Va0sX5zNW5G0a2S0bEGr5S0Q==" saltValue="7IFYUip3gehG9FV1rw9GfQ==" spinCount="100000" sheet="1" selectLockedCells="1" sort="0"/>
  <sortState xmlns:xlrd2="http://schemas.microsoft.com/office/spreadsheetml/2017/richdata2" ref="B24:H58">
    <sortCondition descending="1" ref="H24:H58"/>
    <sortCondition ref="D24:D58"/>
  </sortState>
  <mergeCells count="34">
    <mergeCell ref="E60:I60"/>
    <mergeCell ref="I20:K20"/>
    <mergeCell ref="L20:M20"/>
    <mergeCell ref="I21:K21"/>
    <mergeCell ref="L21:M21"/>
    <mergeCell ref="W23:Z23"/>
    <mergeCell ref="E59:I59"/>
    <mergeCell ref="I17:K17"/>
    <mergeCell ref="L17:M17"/>
    <mergeCell ref="I18:K18"/>
    <mergeCell ref="L18:M18"/>
    <mergeCell ref="I19:K19"/>
    <mergeCell ref="L19:M19"/>
    <mergeCell ref="C13:E13"/>
    <mergeCell ref="I13:M13"/>
    <mergeCell ref="C14:E14"/>
    <mergeCell ref="I14:M14"/>
    <mergeCell ref="A16:B16"/>
    <mergeCell ref="I16:K16"/>
    <mergeCell ref="L16:M16"/>
    <mergeCell ref="C12:E12"/>
    <mergeCell ref="I12:M12"/>
    <mergeCell ref="A6:M6"/>
    <mergeCell ref="D7:E7"/>
    <mergeCell ref="I7:M7"/>
    <mergeCell ref="C8:E8"/>
    <mergeCell ref="I8:M8"/>
    <mergeCell ref="C9:E9"/>
    <mergeCell ref="I9:M9"/>
    <mergeCell ref="A10:B11"/>
    <mergeCell ref="C10:E10"/>
    <mergeCell ref="I10:M10"/>
    <mergeCell ref="C11:E11"/>
    <mergeCell ref="I11:M11"/>
  </mergeCells>
  <conditionalFormatting sqref="E41:E56">
    <cfRule type="expression" dxfId="4" priority="6">
      <formula>IF(U41="ung.",1,0)</formula>
    </cfRule>
  </conditionalFormatting>
  <conditionalFormatting sqref="H24:H58">
    <cfRule type="cellIs" dxfId="3" priority="5" operator="equal">
      <formula>0</formula>
    </cfRule>
  </conditionalFormatting>
  <conditionalFormatting sqref="J24:K58">
    <cfRule type="cellIs" dxfId="2" priority="4" operator="equal">
      <formula>0</formula>
    </cfRule>
  </conditionalFormatting>
  <conditionalFormatting sqref="E57:E58">
    <cfRule type="expression" dxfId="1" priority="3">
      <formula>IF(U57="ung.",1,0)</formula>
    </cfRule>
  </conditionalFormatting>
  <conditionalFormatting sqref="E24:E40">
    <cfRule type="expression" dxfId="0" priority="1">
      <formula>IF(U24="ung.",1,0)</formula>
    </cfRule>
  </conditionalFormatting>
  <dataValidations count="5">
    <dataValidation type="whole" operator="lessThan" allowBlank="1" showInputMessage="1" showErrorMessage="1" errorTitle="Erreur" error="ne doit pas être supérieur à 100" sqref="F24:G58" xr:uid="{236F9A56-326F-45FB-A44F-174448B539B0}">
      <formula1>101</formula1>
    </dataValidation>
    <dataValidation type="list" allowBlank="1" showErrorMessage="1" errorTitle="Stellung" error="bitte Stellung richitg eingeben" sqref="E24:E58" xr:uid="{73B7B9DD-70C1-4E5A-AFDD-4678306F059B}">
      <formula1>$AB$24:$AB$26</formula1>
    </dataValidation>
    <dataValidation type="whole" allowBlank="1" showErrorMessage="1" errorTitle="incorrecte" error="Veuillez entrer l’année entre 2000 et 2100" promptTitle="Format" sqref="D7:E7" xr:uid="{CB0A7317-A175-4883-A4B2-2EC7478AAF43}">
      <formula1>2000</formula1>
      <formula2>2100</formula2>
    </dataValidation>
    <dataValidation type="whole" allowBlank="1" showErrorMessage="1" errorTitle="Erreur" sqref="D25:D58" xr:uid="{EC850E7C-CCE6-4901-B683-EB979441F1D5}">
      <formula1>1900</formula1>
      <formula2>2100</formula2>
    </dataValidation>
    <dataValidation type="whole" allowBlank="1" showErrorMessage="1" errorTitle="Erreur" error="veuillez indiquer l'année de naissance entre 1900 et 2100" sqref="D24" xr:uid="{4D66C51F-E9DD-4CB4-AE71-12C098FD3DCC}">
      <formula1>1900</formula1>
      <formula2>2100</formula2>
    </dataValidation>
  </dataValidations>
  <hyperlinks>
    <hyperlink ref="J5" r:id="rId1" xr:uid="{EDA99EE6-CAC2-40EA-9101-4F5F5B65C0AB}"/>
    <hyperlink ref="I14" r:id="rId2" xr:uid="{181EADEF-4E7B-46FD-A5B6-44EEDB212142}"/>
  </hyperlinks>
  <printOptions horizontalCentered="1"/>
  <pageMargins left="0.35433070866141736" right="0.35433070866141736" top="0.47244094488188981" bottom="0.47244094488188981" header="0.23622047244094491" footer="0.27559055118110237"/>
  <pageSetup paperSize="9" scale="93" orientation="portrait" r:id="rId3"/>
  <headerFooter>
    <oddFooter>&amp;R&amp;"Tahoma,Standard"&amp;8&amp;D</oddFooter>
  </headerFooter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6" name="Button 1">
              <controlPr defaultSize="0" print="0" autoFill="0" autoPict="0" macro="[0]!Sort_F">
                <anchor moveWithCells="1" sizeWithCells="1">
                  <from>
                    <xdr:col>0</xdr:col>
                    <xdr:colOff>38100</xdr:colOff>
                    <xdr:row>11</xdr:row>
                    <xdr:rowOff>57150</xdr:rowOff>
                  </from>
                  <to>
                    <xdr:col>2</xdr:col>
                    <xdr:colOff>38100</xdr:colOff>
                    <xdr:row>13</xdr:row>
                    <xdr:rowOff>161925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/>
  <dimension ref="A1:B111"/>
  <sheetViews>
    <sheetView workbookViewId="0"/>
  </sheetViews>
  <sheetFormatPr baseColWidth="10" defaultRowHeight="15" x14ac:dyDescent="0.25"/>
  <cols>
    <col min="1" max="1" width="4.85546875" bestFit="1" customWidth="1"/>
  </cols>
  <sheetData>
    <row r="1" spans="1:2" x14ac:dyDescent="0.25">
      <c r="A1" s="1" t="s">
        <v>7</v>
      </c>
      <c r="B1" s="1" t="s">
        <v>8</v>
      </c>
    </row>
    <row r="2" spans="1:2" x14ac:dyDescent="0.25">
      <c r="A2" s="1">
        <v>1</v>
      </c>
      <c r="B2" s="1" t="s">
        <v>9</v>
      </c>
    </row>
    <row r="3" spans="1:2" x14ac:dyDescent="0.25">
      <c r="A3" s="1">
        <v>2</v>
      </c>
      <c r="B3" s="1" t="s">
        <v>9</v>
      </c>
    </row>
    <row r="4" spans="1:2" x14ac:dyDescent="0.25">
      <c r="A4" s="1">
        <v>3</v>
      </c>
      <c r="B4" s="1" t="s">
        <v>9</v>
      </c>
    </row>
    <row r="5" spans="1:2" x14ac:dyDescent="0.25">
      <c r="A5" s="1">
        <v>4</v>
      </c>
      <c r="B5" s="1" t="s">
        <v>9</v>
      </c>
    </row>
    <row r="6" spans="1:2" x14ac:dyDescent="0.25">
      <c r="A6" s="1">
        <v>5</v>
      </c>
      <c r="B6" s="1" t="s">
        <v>9</v>
      </c>
    </row>
    <row r="7" spans="1:2" x14ac:dyDescent="0.25">
      <c r="A7" s="1">
        <v>6</v>
      </c>
      <c r="B7" s="1" t="s">
        <v>9</v>
      </c>
    </row>
    <row r="8" spans="1:2" x14ac:dyDescent="0.25">
      <c r="A8" s="1">
        <v>7</v>
      </c>
      <c r="B8" s="1" t="s">
        <v>10</v>
      </c>
    </row>
    <row r="9" spans="1:2" x14ac:dyDescent="0.25">
      <c r="A9" s="1">
        <v>8</v>
      </c>
      <c r="B9" s="1" t="s">
        <v>10</v>
      </c>
    </row>
    <row r="10" spans="1:2" x14ac:dyDescent="0.25">
      <c r="A10" s="1">
        <v>9</v>
      </c>
      <c r="B10" s="1" t="s">
        <v>10</v>
      </c>
    </row>
    <row r="11" spans="1:2" x14ac:dyDescent="0.25">
      <c r="A11" s="1">
        <v>10</v>
      </c>
      <c r="B11" s="1" t="s">
        <v>11</v>
      </c>
    </row>
    <row r="12" spans="1:2" x14ac:dyDescent="0.25">
      <c r="A12" s="1">
        <v>11</v>
      </c>
      <c r="B12" s="1" t="s">
        <v>11</v>
      </c>
    </row>
    <row r="13" spans="1:2" x14ac:dyDescent="0.25">
      <c r="A13" s="1">
        <v>12</v>
      </c>
      <c r="B13" s="1" t="s">
        <v>11</v>
      </c>
    </row>
    <row r="14" spans="1:2" x14ac:dyDescent="0.25">
      <c r="A14" s="1">
        <v>13</v>
      </c>
      <c r="B14" s="1" t="s">
        <v>11</v>
      </c>
    </row>
    <row r="15" spans="1:2" x14ac:dyDescent="0.25">
      <c r="A15" s="1">
        <v>14</v>
      </c>
      <c r="B15" s="1" t="s">
        <v>11</v>
      </c>
    </row>
    <row r="16" spans="1:2" x14ac:dyDescent="0.25">
      <c r="A16" s="1">
        <v>15</v>
      </c>
      <c r="B16" s="1" t="s">
        <v>12</v>
      </c>
    </row>
    <row r="17" spans="1:2" x14ac:dyDescent="0.25">
      <c r="A17" s="1">
        <v>16</v>
      </c>
      <c r="B17" s="1" t="s">
        <v>12</v>
      </c>
    </row>
    <row r="18" spans="1:2" x14ac:dyDescent="0.25">
      <c r="A18" s="1">
        <v>17</v>
      </c>
      <c r="B18" s="1" t="s">
        <v>13</v>
      </c>
    </row>
    <row r="19" spans="1:2" x14ac:dyDescent="0.25">
      <c r="A19" s="1">
        <v>18</v>
      </c>
      <c r="B19" s="1" t="s">
        <v>13</v>
      </c>
    </row>
    <row r="20" spans="1:2" x14ac:dyDescent="0.25">
      <c r="A20" s="1">
        <v>19</v>
      </c>
      <c r="B20" s="1" t="s">
        <v>14</v>
      </c>
    </row>
    <row r="21" spans="1:2" x14ac:dyDescent="0.25">
      <c r="A21" s="1">
        <v>20</v>
      </c>
      <c r="B21" s="1" t="s">
        <v>14</v>
      </c>
    </row>
    <row r="22" spans="1:2" x14ac:dyDescent="0.25">
      <c r="A22" s="1">
        <v>21</v>
      </c>
      <c r="B22" s="1" t="s">
        <v>0</v>
      </c>
    </row>
    <row r="23" spans="1:2" x14ac:dyDescent="0.25">
      <c r="A23" s="1">
        <v>22</v>
      </c>
      <c r="B23" s="1" t="s">
        <v>0</v>
      </c>
    </row>
    <row r="24" spans="1:2" x14ac:dyDescent="0.25">
      <c r="A24" s="1">
        <v>23</v>
      </c>
      <c r="B24" s="1" t="s">
        <v>0</v>
      </c>
    </row>
    <row r="25" spans="1:2" x14ac:dyDescent="0.25">
      <c r="A25" s="1">
        <v>24</v>
      </c>
      <c r="B25" s="1" t="s">
        <v>0</v>
      </c>
    </row>
    <row r="26" spans="1:2" x14ac:dyDescent="0.25">
      <c r="A26" s="1">
        <v>25</v>
      </c>
      <c r="B26" s="1" t="s">
        <v>0</v>
      </c>
    </row>
    <row r="27" spans="1:2" x14ac:dyDescent="0.25">
      <c r="A27" s="1">
        <v>26</v>
      </c>
      <c r="B27" s="1" t="s">
        <v>0</v>
      </c>
    </row>
    <row r="28" spans="1:2" x14ac:dyDescent="0.25">
      <c r="A28" s="1">
        <v>27</v>
      </c>
      <c r="B28" s="1" t="s">
        <v>0</v>
      </c>
    </row>
    <row r="29" spans="1:2" x14ac:dyDescent="0.25">
      <c r="A29" s="1">
        <v>28</v>
      </c>
      <c r="B29" s="1" t="s">
        <v>0</v>
      </c>
    </row>
    <row r="30" spans="1:2" x14ac:dyDescent="0.25">
      <c r="A30" s="1">
        <v>29</v>
      </c>
      <c r="B30" s="1" t="s">
        <v>0</v>
      </c>
    </row>
    <row r="31" spans="1:2" x14ac:dyDescent="0.25">
      <c r="A31" s="1">
        <v>30</v>
      </c>
      <c r="B31" s="1" t="s">
        <v>0</v>
      </c>
    </row>
    <row r="32" spans="1:2" x14ac:dyDescent="0.25">
      <c r="A32" s="1">
        <v>31</v>
      </c>
      <c r="B32" s="1" t="s">
        <v>0</v>
      </c>
    </row>
    <row r="33" spans="1:2" x14ac:dyDescent="0.25">
      <c r="A33" s="1">
        <v>32</v>
      </c>
      <c r="B33" s="1" t="s">
        <v>0</v>
      </c>
    </row>
    <row r="34" spans="1:2" x14ac:dyDescent="0.25">
      <c r="A34" s="1">
        <v>33</v>
      </c>
      <c r="B34" s="1" t="s">
        <v>0</v>
      </c>
    </row>
    <row r="35" spans="1:2" x14ac:dyDescent="0.25">
      <c r="A35" s="1">
        <v>34</v>
      </c>
      <c r="B35" s="1" t="s">
        <v>0</v>
      </c>
    </row>
    <row r="36" spans="1:2" x14ac:dyDescent="0.25">
      <c r="A36" s="1">
        <v>35</v>
      </c>
      <c r="B36" s="1" t="s">
        <v>0</v>
      </c>
    </row>
    <row r="37" spans="1:2" x14ac:dyDescent="0.25">
      <c r="A37" s="1">
        <v>36</v>
      </c>
      <c r="B37" s="1" t="s">
        <v>0</v>
      </c>
    </row>
    <row r="38" spans="1:2" x14ac:dyDescent="0.25">
      <c r="A38" s="1">
        <v>37</v>
      </c>
      <c r="B38" s="1" t="s">
        <v>0</v>
      </c>
    </row>
    <row r="39" spans="1:2" x14ac:dyDescent="0.25">
      <c r="A39" s="1">
        <v>38</v>
      </c>
      <c r="B39" s="1" t="s">
        <v>0</v>
      </c>
    </row>
    <row r="40" spans="1:2" x14ac:dyDescent="0.25">
      <c r="A40" s="1">
        <v>39</v>
      </c>
      <c r="B40" s="1" t="s">
        <v>0</v>
      </c>
    </row>
    <row r="41" spans="1:2" x14ac:dyDescent="0.25">
      <c r="A41" s="1">
        <v>40</v>
      </c>
      <c r="B41" s="1" t="s">
        <v>0</v>
      </c>
    </row>
    <row r="42" spans="1:2" x14ac:dyDescent="0.25">
      <c r="A42" s="1">
        <v>41</v>
      </c>
      <c r="B42" s="1" t="s">
        <v>0</v>
      </c>
    </row>
    <row r="43" spans="1:2" x14ac:dyDescent="0.25">
      <c r="A43" s="1">
        <v>42</v>
      </c>
      <c r="B43" s="1" t="s">
        <v>0</v>
      </c>
    </row>
    <row r="44" spans="1:2" x14ac:dyDescent="0.25">
      <c r="A44" s="1">
        <v>43</v>
      </c>
      <c r="B44" s="1" t="s">
        <v>0</v>
      </c>
    </row>
    <row r="45" spans="1:2" x14ac:dyDescent="0.25">
      <c r="A45" s="1">
        <v>44</v>
      </c>
      <c r="B45" s="1" t="s">
        <v>0</v>
      </c>
    </row>
    <row r="46" spans="1:2" x14ac:dyDescent="0.25">
      <c r="A46" s="1">
        <v>45</v>
      </c>
      <c r="B46" s="1" t="s">
        <v>0</v>
      </c>
    </row>
    <row r="47" spans="1:2" x14ac:dyDescent="0.25">
      <c r="A47" s="1">
        <v>46</v>
      </c>
      <c r="B47" s="1" t="s">
        <v>20</v>
      </c>
    </row>
    <row r="48" spans="1:2" x14ac:dyDescent="0.25">
      <c r="A48" s="1">
        <v>47</v>
      </c>
      <c r="B48" s="1" t="s">
        <v>20</v>
      </c>
    </row>
    <row r="49" spans="1:2" x14ac:dyDescent="0.25">
      <c r="A49" s="1">
        <v>48</v>
      </c>
      <c r="B49" s="1" t="s">
        <v>20</v>
      </c>
    </row>
    <row r="50" spans="1:2" x14ac:dyDescent="0.25">
      <c r="A50" s="1">
        <v>49</v>
      </c>
      <c r="B50" s="1" t="s">
        <v>20</v>
      </c>
    </row>
    <row r="51" spans="1:2" x14ac:dyDescent="0.25">
      <c r="A51" s="1">
        <v>50</v>
      </c>
      <c r="B51" s="1" t="s">
        <v>20</v>
      </c>
    </row>
    <row r="52" spans="1:2" x14ac:dyDescent="0.25">
      <c r="A52" s="1">
        <v>51</v>
      </c>
      <c r="B52" s="1" t="s">
        <v>20</v>
      </c>
    </row>
    <row r="53" spans="1:2" x14ac:dyDescent="0.25">
      <c r="A53" s="1">
        <v>52</v>
      </c>
      <c r="B53" s="1" t="s">
        <v>20</v>
      </c>
    </row>
    <row r="54" spans="1:2" x14ac:dyDescent="0.25">
      <c r="A54" s="1">
        <v>53</v>
      </c>
      <c r="B54" s="1" t="s">
        <v>20</v>
      </c>
    </row>
    <row r="55" spans="1:2" x14ac:dyDescent="0.25">
      <c r="A55" s="1">
        <v>54</v>
      </c>
      <c r="B55" s="1" t="s">
        <v>20</v>
      </c>
    </row>
    <row r="56" spans="1:2" x14ac:dyDescent="0.25">
      <c r="A56" s="1">
        <v>55</v>
      </c>
      <c r="B56" s="1" t="s">
        <v>20</v>
      </c>
    </row>
    <row r="57" spans="1:2" x14ac:dyDescent="0.25">
      <c r="A57" s="1">
        <v>56</v>
      </c>
      <c r="B57" s="1" t="s">
        <v>20</v>
      </c>
    </row>
    <row r="58" spans="1:2" x14ac:dyDescent="0.25">
      <c r="A58" s="1">
        <v>57</v>
      </c>
      <c r="B58" s="1" t="s">
        <v>20</v>
      </c>
    </row>
    <row r="59" spans="1:2" x14ac:dyDescent="0.25">
      <c r="A59" s="1">
        <v>58</v>
      </c>
      <c r="B59" s="1" t="s">
        <v>20</v>
      </c>
    </row>
    <row r="60" spans="1:2" x14ac:dyDescent="0.25">
      <c r="A60" s="1">
        <v>59</v>
      </c>
      <c r="B60" s="1" t="s">
        <v>20</v>
      </c>
    </row>
    <row r="61" spans="1:2" x14ac:dyDescent="0.25">
      <c r="A61" s="1">
        <v>60</v>
      </c>
      <c r="B61" s="1" t="s">
        <v>1</v>
      </c>
    </row>
    <row r="62" spans="1:2" x14ac:dyDescent="0.25">
      <c r="A62" s="1">
        <v>61</v>
      </c>
      <c r="B62" s="1" t="s">
        <v>1</v>
      </c>
    </row>
    <row r="63" spans="1:2" x14ac:dyDescent="0.25">
      <c r="A63" s="1">
        <v>62</v>
      </c>
      <c r="B63" s="1" t="s">
        <v>1</v>
      </c>
    </row>
    <row r="64" spans="1:2" x14ac:dyDescent="0.25">
      <c r="A64" s="1">
        <v>63</v>
      </c>
      <c r="B64" s="1" t="s">
        <v>1</v>
      </c>
    </row>
    <row r="65" spans="1:2" x14ac:dyDescent="0.25">
      <c r="A65" s="1">
        <v>64</v>
      </c>
      <c r="B65" s="1" t="s">
        <v>1</v>
      </c>
    </row>
    <row r="66" spans="1:2" x14ac:dyDescent="0.25">
      <c r="A66" s="1">
        <v>65</v>
      </c>
      <c r="B66" s="1" t="s">
        <v>1</v>
      </c>
    </row>
    <row r="67" spans="1:2" x14ac:dyDescent="0.25">
      <c r="A67" s="1">
        <v>66</v>
      </c>
      <c r="B67" s="1" t="s">
        <v>1</v>
      </c>
    </row>
    <row r="68" spans="1:2" x14ac:dyDescent="0.25">
      <c r="A68" s="1">
        <v>67</v>
      </c>
      <c r="B68" s="1" t="s">
        <v>1</v>
      </c>
    </row>
    <row r="69" spans="1:2" x14ac:dyDescent="0.25">
      <c r="A69" s="1">
        <v>68</v>
      </c>
      <c r="B69" s="1" t="s">
        <v>1</v>
      </c>
    </row>
    <row r="70" spans="1:2" x14ac:dyDescent="0.25">
      <c r="A70" s="1">
        <v>69</v>
      </c>
      <c r="B70" s="1" t="s">
        <v>1</v>
      </c>
    </row>
    <row r="71" spans="1:2" x14ac:dyDescent="0.25">
      <c r="A71" s="1">
        <v>70</v>
      </c>
      <c r="B71" s="1" t="s">
        <v>6</v>
      </c>
    </row>
    <row r="72" spans="1:2" x14ac:dyDescent="0.25">
      <c r="A72" s="1">
        <v>71</v>
      </c>
      <c r="B72" s="1" t="s">
        <v>6</v>
      </c>
    </row>
    <row r="73" spans="1:2" x14ac:dyDescent="0.25">
      <c r="A73" s="1">
        <v>72</v>
      </c>
      <c r="B73" s="1" t="s">
        <v>6</v>
      </c>
    </row>
    <row r="74" spans="1:2" x14ac:dyDescent="0.25">
      <c r="A74" s="1">
        <v>73</v>
      </c>
      <c r="B74" s="1" t="s">
        <v>6</v>
      </c>
    </row>
    <row r="75" spans="1:2" x14ac:dyDescent="0.25">
      <c r="A75" s="1">
        <v>74</v>
      </c>
      <c r="B75" s="1" t="s">
        <v>6</v>
      </c>
    </row>
    <row r="76" spans="1:2" x14ac:dyDescent="0.25">
      <c r="A76" s="1">
        <v>75</v>
      </c>
      <c r="B76" s="1" t="s">
        <v>6</v>
      </c>
    </row>
    <row r="77" spans="1:2" x14ac:dyDescent="0.25">
      <c r="A77" s="1">
        <v>76</v>
      </c>
      <c r="B77" s="1" t="s">
        <v>6</v>
      </c>
    </row>
    <row r="78" spans="1:2" x14ac:dyDescent="0.25">
      <c r="A78" s="1">
        <v>77</v>
      </c>
      <c r="B78" s="1" t="s">
        <v>6</v>
      </c>
    </row>
    <row r="79" spans="1:2" x14ac:dyDescent="0.25">
      <c r="A79" s="1">
        <v>78</v>
      </c>
      <c r="B79" s="1" t="s">
        <v>6</v>
      </c>
    </row>
    <row r="80" spans="1:2" x14ac:dyDescent="0.25">
      <c r="A80" s="1">
        <v>79</v>
      </c>
      <c r="B80" s="1" t="s">
        <v>6</v>
      </c>
    </row>
    <row r="81" spans="1:2" x14ac:dyDescent="0.25">
      <c r="A81" s="1">
        <v>80</v>
      </c>
      <c r="B81" s="1" t="s">
        <v>6</v>
      </c>
    </row>
    <row r="82" spans="1:2" x14ac:dyDescent="0.25">
      <c r="A82" s="1">
        <v>81</v>
      </c>
      <c r="B82" s="1" t="s">
        <v>6</v>
      </c>
    </row>
    <row r="83" spans="1:2" x14ac:dyDescent="0.25">
      <c r="A83" s="1">
        <v>82</v>
      </c>
      <c r="B83" s="1" t="s">
        <v>6</v>
      </c>
    </row>
    <row r="84" spans="1:2" x14ac:dyDescent="0.25">
      <c r="A84" s="1">
        <v>83</v>
      </c>
      <c r="B84" s="1" t="s">
        <v>6</v>
      </c>
    </row>
    <row r="85" spans="1:2" x14ac:dyDescent="0.25">
      <c r="A85" s="1">
        <v>84</v>
      </c>
      <c r="B85" s="1" t="s">
        <v>6</v>
      </c>
    </row>
    <row r="86" spans="1:2" x14ac:dyDescent="0.25">
      <c r="A86" s="1">
        <v>85</v>
      </c>
      <c r="B86" s="1" t="s">
        <v>6</v>
      </c>
    </row>
    <row r="87" spans="1:2" x14ac:dyDescent="0.25">
      <c r="A87" s="1">
        <v>86</v>
      </c>
      <c r="B87" s="1" t="s">
        <v>6</v>
      </c>
    </row>
    <row r="88" spans="1:2" x14ac:dyDescent="0.25">
      <c r="A88" s="1">
        <v>87</v>
      </c>
      <c r="B88" s="1" t="s">
        <v>6</v>
      </c>
    </row>
    <row r="89" spans="1:2" x14ac:dyDescent="0.25">
      <c r="A89" s="1">
        <v>88</v>
      </c>
      <c r="B89" s="1" t="s">
        <v>6</v>
      </c>
    </row>
    <row r="90" spans="1:2" x14ac:dyDescent="0.25">
      <c r="A90" s="1">
        <v>89</v>
      </c>
      <c r="B90" s="1" t="s">
        <v>6</v>
      </c>
    </row>
    <row r="91" spans="1:2" x14ac:dyDescent="0.25">
      <c r="A91" s="1">
        <v>90</v>
      </c>
      <c r="B91" s="1" t="s">
        <v>6</v>
      </c>
    </row>
    <row r="92" spans="1:2" x14ac:dyDescent="0.25">
      <c r="A92" s="1">
        <v>91</v>
      </c>
      <c r="B92" s="1" t="s">
        <v>6</v>
      </c>
    </row>
    <row r="93" spans="1:2" x14ac:dyDescent="0.25">
      <c r="A93" s="1">
        <v>92</v>
      </c>
      <c r="B93" s="1" t="s">
        <v>6</v>
      </c>
    </row>
    <row r="94" spans="1:2" x14ac:dyDescent="0.25">
      <c r="A94" s="1">
        <v>93</v>
      </c>
      <c r="B94" s="1" t="s">
        <v>6</v>
      </c>
    </row>
    <row r="95" spans="1:2" x14ac:dyDescent="0.25">
      <c r="A95" s="1">
        <v>94</v>
      </c>
      <c r="B95" s="1" t="s">
        <v>6</v>
      </c>
    </row>
    <row r="96" spans="1:2" x14ac:dyDescent="0.25">
      <c r="A96" s="1">
        <v>95</v>
      </c>
      <c r="B96" s="1" t="s">
        <v>6</v>
      </c>
    </row>
    <row r="97" spans="1:2" x14ac:dyDescent="0.25">
      <c r="A97" s="1">
        <v>96</v>
      </c>
      <c r="B97" s="1" t="s">
        <v>6</v>
      </c>
    </row>
    <row r="98" spans="1:2" x14ac:dyDescent="0.25">
      <c r="A98" s="1">
        <v>97</v>
      </c>
      <c r="B98" s="1" t="s">
        <v>6</v>
      </c>
    </row>
    <row r="99" spans="1:2" x14ac:dyDescent="0.25">
      <c r="A99" s="1">
        <v>98</v>
      </c>
      <c r="B99" s="1" t="s">
        <v>6</v>
      </c>
    </row>
    <row r="100" spans="1:2" x14ac:dyDescent="0.25">
      <c r="A100" s="1">
        <v>99</v>
      </c>
      <c r="B100" s="1" t="s">
        <v>6</v>
      </c>
    </row>
    <row r="101" spans="1:2" x14ac:dyDescent="0.25">
      <c r="A101" s="1">
        <v>100</v>
      </c>
      <c r="B101" s="1" t="s">
        <v>6</v>
      </c>
    </row>
    <row r="102" spans="1:2" x14ac:dyDescent="0.25">
      <c r="A102" s="1">
        <v>101</v>
      </c>
      <c r="B102" s="1" t="s">
        <v>6</v>
      </c>
    </row>
    <row r="103" spans="1:2" x14ac:dyDescent="0.25">
      <c r="A103" s="1">
        <v>102</v>
      </c>
      <c r="B103" s="1" t="s">
        <v>6</v>
      </c>
    </row>
    <row r="104" spans="1:2" x14ac:dyDescent="0.25">
      <c r="A104" s="1">
        <v>103</v>
      </c>
      <c r="B104" s="1" t="s">
        <v>6</v>
      </c>
    </row>
    <row r="105" spans="1:2" x14ac:dyDescent="0.25">
      <c r="A105" s="1">
        <v>104</v>
      </c>
      <c r="B105" s="1" t="s">
        <v>6</v>
      </c>
    </row>
    <row r="106" spans="1:2" x14ac:dyDescent="0.25">
      <c r="A106" s="1">
        <v>105</v>
      </c>
      <c r="B106" s="1" t="s">
        <v>6</v>
      </c>
    </row>
    <row r="107" spans="1:2" x14ac:dyDescent="0.25">
      <c r="A107" s="1">
        <v>106</v>
      </c>
      <c r="B107" s="1" t="s">
        <v>6</v>
      </c>
    </row>
    <row r="108" spans="1:2" x14ac:dyDescent="0.25">
      <c r="A108" s="1">
        <v>107</v>
      </c>
      <c r="B108" s="1" t="s">
        <v>6</v>
      </c>
    </row>
    <row r="109" spans="1:2" x14ac:dyDescent="0.25">
      <c r="A109" s="1">
        <v>108</v>
      </c>
      <c r="B109" s="1" t="s">
        <v>6</v>
      </c>
    </row>
    <row r="110" spans="1:2" x14ac:dyDescent="0.25">
      <c r="A110" s="1">
        <v>109</v>
      </c>
      <c r="B110" s="1" t="s">
        <v>6</v>
      </c>
    </row>
    <row r="111" spans="1:2" x14ac:dyDescent="0.25">
      <c r="A111" s="1" t="s">
        <v>15</v>
      </c>
      <c r="B111" s="1" t="s">
        <v>16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français</vt:lpstr>
      <vt:lpstr>Alterskategorie</vt:lpstr>
      <vt:lpstr>français!Zone_d_impression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Vereinswettschiessen G10m</dc:title>
  <dc:creator>rene.beer@belponline.ch</dc:creator>
  <dc:description>Bei fragen wenden Sie sich bitte an psaladin@bluewin.ch</dc:description>
  <cp:lastModifiedBy>Mathieu Barbay</cp:lastModifiedBy>
  <cp:lastPrinted>2022-04-01T13:57:38Z</cp:lastPrinted>
  <dcterms:created xsi:type="dcterms:W3CDTF">2010-08-08T12:00:42Z</dcterms:created>
  <dcterms:modified xsi:type="dcterms:W3CDTF">2023-01-10T19:59:41Z</dcterms:modified>
</cp:coreProperties>
</file>